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-15" windowWidth="32025" windowHeight="15990" tabRatio="831"/>
  </bookViews>
  <sheets>
    <sheet name="Anleitung" sheetId="9" r:id="rId1"/>
    <sheet name="Fundamente" sheetId="11" r:id="rId2"/>
    <sheet name="Außenwand" sheetId="12" r:id="rId3"/>
    <sheet name="Innenwand tragend" sheetId="13" r:id="rId4"/>
    <sheet name="Innenwand nicht tragend" sheetId="14" r:id="rId5"/>
    <sheet name="Fenster" sheetId="15" r:id="rId6"/>
    <sheet name="Dach" sheetId="16" r:id="rId7"/>
    <sheet name="Geschossdecke" sheetId="17" r:id="rId8"/>
    <sheet name="Außenanlage" sheetId="18" r:id="rId9"/>
    <sheet name="Energieverbrauch" sheetId="19" r:id="rId10"/>
    <sheet name="SUMMEN" sheetId="10" r:id="rId11"/>
    <sheet name="Baustoffe" sheetId="20" state="hidden" r:id="rId12"/>
  </sheets>
  <definedNames>
    <definedName name="Baustoffe">Baustoffe!$A$3:$A$101</definedName>
    <definedName name="Funktion_Fundamente">Fundamente!$Q$8:$Q$19</definedName>
    <definedName name="Gebäudeart">Energieverbrauch!$A$10:$A$13</definedName>
    <definedName name="Haustyp">SUMMEN!$A$43:$A$48</definedName>
    <definedName name="Strommix">Energieverbrauch!$A$18:$A$19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6" i="17" l="1"/>
  <c r="O26" i="17" s="1"/>
  <c r="N26" i="17"/>
  <c r="M26" i="17"/>
  <c r="L26" i="17"/>
  <c r="H26" i="17"/>
  <c r="K26" i="17" s="1"/>
  <c r="G26" i="17"/>
  <c r="J26" i="17" s="1"/>
  <c r="F26" i="17"/>
  <c r="I26" i="17" s="1"/>
  <c r="E25" i="17"/>
  <c r="O25" i="17" s="1"/>
  <c r="N25" i="17"/>
  <c r="M25" i="17"/>
  <c r="L25" i="17"/>
  <c r="G25" i="17"/>
  <c r="J25" i="17"/>
  <c r="F25" i="17"/>
  <c r="I25" i="17"/>
  <c r="E24" i="17"/>
  <c r="O24" i="17"/>
  <c r="N24" i="17"/>
  <c r="M24" i="17"/>
  <c r="L24" i="17"/>
  <c r="H24" i="17"/>
  <c r="K24" i="17" s="1"/>
  <c r="G24" i="17"/>
  <c r="J24" i="17" s="1"/>
  <c r="F24" i="17"/>
  <c r="I24" i="17" s="1"/>
  <c r="E23" i="17"/>
  <c r="O23" i="17" s="1"/>
  <c r="N23" i="17"/>
  <c r="M23" i="17"/>
  <c r="L23" i="17"/>
  <c r="G23" i="17"/>
  <c r="J23" i="17"/>
  <c r="F23" i="17"/>
  <c r="I23" i="17"/>
  <c r="E22" i="17"/>
  <c r="O22" i="17"/>
  <c r="N22" i="17"/>
  <c r="M22" i="17"/>
  <c r="L22" i="17"/>
  <c r="H22" i="17"/>
  <c r="K22" i="17" s="1"/>
  <c r="G22" i="17"/>
  <c r="J22" i="17" s="1"/>
  <c r="F22" i="17"/>
  <c r="I22" i="17" s="1"/>
  <c r="E21" i="17"/>
  <c r="O21" i="17" s="1"/>
  <c r="N21" i="17"/>
  <c r="M21" i="17"/>
  <c r="L21" i="17"/>
  <c r="G21" i="17"/>
  <c r="J21" i="17"/>
  <c r="F21" i="17"/>
  <c r="I21" i="17"/>
  <c r="E20" i="17"/>
  <c r="O20" i="17"/>
  <c r="N20" i="17"/>
  <c r="M20" i="17"/>
  <c r="L20" i="17"/>
  <c r="H20" i="17"/>
  <c r="K20" i="17" s="1"/>
  <c r="G20" i="17"/>
  <c r="J20" i="17" s="1"/>
  <c r="F20" i="17"/>
  <c r="I20" i="17" s="1"/>
  <c r="E19" i="17"/>
  <c r="O19" i="17" s="1"/>
  <c r="N19" i="17"/>
  <c r="M19" i="17"/>
  <c r="L19" i="17"/>
  <c r="G19" i="17"/>
  <c r="J19" i="17"/>
  <c r="F19" i="17"/>
  <c r="I19" i="17"/>
  <c r="E18" i="17"/>
  <c r="O18" i="17"/>
  <c r="N18" i="17"/>
  <c r="M18" i="17"/>
  <c r="L18" i="17"/>
  <c r="H18" i="17"/>
  <c r="K18" i="17" s="1"/>
  <c r="G18" i="17"/>
  <c r="J18" i="17" s="1"/>
  <c r="F18" i="17"/>
  <c r="I18" i="17" s="1"/>
  <c r="E17" i="17"/>
  <c r="O17" i="17" s="1"/>
  <c r="N17" i="17"/>
  <c r="M17" i="17"/>
  <c r="L17" i="17"/>
  <c r="G17" i="17"/>
  <c r="J17" i="17"/>
  <c r="F17" i="17"/>
  <c r="I17" i="17"/>
  <c r="E16" i="17"/>
  <c r="O16" i="17"/>
  <c r="N16" i="17"/>
  <c r="M16" i="17"/>
  <c r="L16" i="17"/>
  <c r="H16" i="17"/>
  <c r="K16" i="17" s="1"/>
  <c r="G16" i="17"/>
  <c r="J16" i="17" s="1"/>
  <c r="F16" i="17"/>
  <c r="I16" i="17" s="1"/>
  <c r="E15" i="17"/>
  <c r="O15" i="17" s="1"/>
  <c r="N15" i="17"/>
  <c r="M15" i="17"/>
  <c r="L15" i="17"/>
  <c r="G15" i="17"/>
  <c r="J15" i="17"/>
  <c r="F15" i="17"/>
  <c r="I15" i="17"/>
  <c r="E14" i="17"/>
  <c r="O14" i="17"/>
  <c r="N14" i="17"/>
  <c r="M14" i="17"/>
  <c r="L14" i="17"/>
  <c r="H14" i="17"/>
  <c r="K14" i="17" s="1"/>
  <c r="G14" i="17"/>
  <c r="J14" i="17" s="1"/>
  <c r="F14" i="17"/>
  <c r="I14" i="17" s="1"/>
  <c r="E13" i="17"/>
  <c r="O13" i="17" s="1"/>
  <c r="N13" i="17"/>
  <c r="M13" i="17"/>
  <c r="L13" i="17"/>
  <c r="G13" i="17"/>
  <c r="J13" i="17"/>
  <c r="F13" i="17"/>
  <c r="I13" i="17"/>
  <c r="E12" i="17"/>
  <c r="O12" i="17"/>
  <c r="N12" i="17"/>
  <c r="M12" i="17"/>
  <c r="L12" i="17"/>
  <c r="H12" i="17"/>
  <c r="K12" i="17" s="1"/>
  <c r="G12" i="17"/>
  <c r="J12" i="17" s="1"/>
  <c r="F12" i="17"/>
  <c r="I12" i="17" s="1"/>
  <c r="E11" i="17"/>
  <c r="O11" i="17" s="1"/>
  <c r="N11" i="17"/>
  <c r="M11" i="17"/>
  <c r="L11" i="17"/>
  <c r="G11" i="17"/>
  <c r="J11" i="17"/>
  <c r="F11" i="17"/>
  <c r="I11" i="17"/>
  <c r="E10" i="17"/>
  <c r="O10" i="17"/>
  <c r="N10" i="17"/>
  <c r="M10" i="17"/>
  <c r="L10" i="17"/>
  <c r="H10" i="17"/>
  <c r="K10" i="17" s="1"/>
  <c r="G10" i="17"/>
  <c r="J10" i="17" s="1"/>
  <c r="F10" i="17"/>
  <c r="I10" i="17" s="1"/>
  <c r="E9" i="17"/>
  <c r="O9" i="17" s="1"/>
  <c r="N9" i="17"/>
  <c r="M9" i="17"/>
  <c r="L9" i="17"/>
  <c r="G9" i="17"/>
  <c r="J9" i="17"/>
  <c r="F9" i="17"/>
  <c r="I9" i="17"/>
  <c r="E8" i="17"/>
  <c r="O8" i="17"/>
  <c r="N8" i="17"/>
  <c r="M8" i="17"/>
  <c r="L8" i="17"/>
  <c r="H8" i="17"/>
  <c r="K8" i="17" s="1"/>
  <c r="G8" i="17"/>
  <c r="J8" i="17" s="1"/>
  <c r="F8" i="17"/>
  <c r="I8" i="17" s="1"/>
  <c r="E7" i="17"/>
  <c r="H7" i="17" s="1"/>
  <c r="E6" i="17"/>
  <c r="H6" i="17" s="1"/>
  <c r="E22" i="16"/>
  <c r="H22" i="16"/>
  <c r="K22" i="16" s="1"/>
  <c r="G22" i="16"/>
  <c r="J22" i="16" s="1"/>
  <c r="F22" i="16"/>
  <c r="I22" i="16" s="1"/>
  <c r="E21" i="16"/>
  <c r="H21" i="16" s="1"/>
  <c r="K21" i="16" s="1"/>
  <c r="G21" i="16"/>
  <c r="J21" i="16"/>
  <c r="F21" i="16"/>
  <c r="I21" i="16"/>
  <c r="E20" i="16"/>
  <c r="H20" i="16"/>
  <c r="K20" i="16" s="1"/>
  <c r="G20" i="16"/>
  <c r="J20" i="16" s="1"/>
  <c r="F20" i="16"/>
  <c r="I20" i="16" s="1"/>
  <c r="E19" i="16"/>
  <c r="H19" i="16" s="1"/>
  <c r="K19" i="16" s="1"/>
  <c r="G19" i="16"/>
  <c r="J19" i="16"/>
  <c r="F19" i="16"/>
  <c r="I19" i="16"/>
  <c r="E18" i="16"/>
  <c r="H18" i="16"/>
  <c r="K18" i="16" s="1"/>
  <c r="F18" i="16"/>
  <c r="I18" i="16" s="1"/>
  <c r="G18" i="16"/>
  <c r="J18" i="16"/>
  <c r="E17" i="16"/>
  <c r="H17" i="16" s="1"/>
  <c r="K17" i="16" s="1"/>
  <c r="G17" i="16"/>
  <c r="J17" i="16"/>
  <c r="F17" i="16"/>
  <c r="I17" i="16"/>
  <c r="E16" i="16"/>
  <c r="H16" i="16"/>
  <c r="K16" i="16" s="1"/>
  <c r="G16" i="16"/>
  <c r="J16" i="16" s="1"/>
  <c r="F16" i="16"/>
  <c r="I16" i="16" s="1"/>
  <c r="E15" i="16"/>
  <c r="H15" i="16" s="1"/>
  <c r="K15" i="16" s="1"/>
  <c r="G15" i="16"/>
  <c r="J15" i="16"/>
  <c r="F15" i="16"/>
  <c r="I15" i="16"/>
  <c r="E14" i="16"/>
  <c r="H14" i="16"/>
  <c r="K14" i="16" s="1"/>
  <c r="G14" i="16"/>
  <c r="J14" i="16" s="1"/>
  <c r="F14" i="16"/>
  <c r="I14" i="16" s="1"/>
  <c r="E13" i="16"/>
  <c r="H13" i="16" s="1"/>
  <c r="K13" i="16" s="1"/>
  <c r="G13" i="16"/>
  <c r="J13" i="16"/>
  <c r="F13" i="16"/>
  <c r="I13" i="16"/>
  <c r="E12" i="16"/>
  <c r="H12" i="16"/>
  <c r="K12" i="16" s="1"/>
  <c r="G12" i="16"/>
  <c r="J12" i="16" s="1"/>
  <c r="F12" i="16"/>
  <c r="I12" i="16" s="1"/>
  <c r="E11" i="16"/>
  <c r="H11" i="16" s="1"/>
  <c r="K11" i="16" s="1"/>
  <c r="G11" i="16"/>
  <c r="J11" i="16"/>
  <c r="F11" i="16"/>
  <c r="I11" i="16"/>
  <c r="E10" i="16"/>
  <c r="H10" i="16"/>
  <c r="K10" i="16" s="1"/>
  <c r="G10" i="16"/>
  <c r="J10" i="16" s="1"/>
  <c r="F10" i="16"/>
  <c r="I10" i="16" s="1"/>
  <c r="E9" i="16"/>
  <c r="H9" i="16" s="1"/>
  <c r="K9" i="16" s="1"/>
  <c r="G9" i="16"/>
  <c r="J9" i="16"/>
  <c r="F9" i="16"/>
  <c r="I9" i="16"/>
  <c r="E8" i="16"/>
  <c r="H8" i="16"/>
  <c r="K8" i="16" s="1"/>
  <c r="G8" i="16"/>
  <c r="J8" i="16" s="1"/>
  <c r="F8" i="16"/>
  <c r="I8" i="16" s="1"/>
  <c r="E7" i="16"/>
  <c r="H7" i="16" s="1"/>
  <c r="K7" i="16" s="1"/>
  <c r="G7" i="16"/>
  <c r="J7" i="16"/>
  <c r="F7" i="16"/>
  <c r="I7" i="16"/>
  <c r="E6" i="16"/>
  <c r="H6" i="16"/>
  <c r="K6" i="16" s="1"/>
  <c r="F6" i="16"/>
  <c r="G6" i="16" s="1"/>
  <c r="J6" i="16" s="1"/>
  <c r="L57" i="15"/>
  <c r="K57" i="15"/>
  <c r="J57" i="15"/>
  <c r="I57" i="15"/>
  <c r="L56" i="15"/>
  <c r="K56" i="15"/>
  <c r="J56" i="15"/>
  <c r="I56" i="15"/>
  <c r="L55" i="15"/>
  <c r="K55" i="15"/>
  <c r="J55" i="15"/>
  <c r="I55" i="15"/>
  <c r="L54" i="15"/>
  <c r="K54" i="15"/>
  <c r="J54" i="15"/>
  <c r="I54" i="15"/>
  <c r="L53" i="15"/>
  <c r="K53" i="15"/>
  <c r="J53" i="15"/>
  <c r="I53" i="15"/>
  <c r="L52" i="15"/>
  <c r="K52" i="15"/>
  <c r="J52" i="15"/>
  <c r="I52" i="15"/>
  <c r="L51" i="15"/>
  <c r="K51" i="15"/>
  <c r="J51" i="15"/>
  <c r="I51" i="15"/>
  <c r="L50" i="15"/>
  <c r="K50" i="15"/>
  <c r="J50" i="15"/>
  <c r="I50" i="15"/>
  <c r="L49" i="15"/>
  <c r="K49" i="15"/>
  <c r="J49" i="15"/>
  <c r="I49" i="15"/>
  <c r="L48" i="15"/>
  <c r="K48" i="15"/>
  <c r="J48" i="15"/>
  <c r="I48" i="15"/>
  <c r="L47" i="15"/>
  <c r="K47" i="15"/>
  <c r="J47" i="15"/>
  <c r="I47" i="15"/>
  <c r="L46" i="15"/>
  <c r="K46" i="15"/>
  <c r="J46" i="15"/>
  <c r="I46" i="15"/>
  <c r="L45" i="15"/>
  <c r="K45" i="15"/>
  <c r="J45" i="15"/>
  <c r="I45" i="15"/>
  <c r="L44" i="15"/>
  <c r="K44" i="15"/>
  <c r="J44" i="15"/>
  <c r="I44" i="15"/>
  <c r="L43" i="15"/>
  <c r="K43" i="15"/>
  <c r="J43" i="15"/>
  <c r="I43" i="15"/>
  <c r="L42" i="15"/>
  <c r="K42" i="15"/>
  <c r="J42" i="15"/>
  <c r="I42" i="15"/>
  <c r="L41" i="15"/>
  <c r="K41" i="15"/>
  <c r="J41" i="15"/>
  <c r="I41" i="15"/>
  <c r="L40" i="15"/>
  <c r="K40" i="15"/>
  <c r="J40" i="15"/>
  <c r="I40" i="15"/>
  <c r="L39" i="15"/>
  <c r="K39" i="15"/>
  <c r="J39" i="15"/>
  <c r="I39" i="15"/>
  <c r="L38" i="15"/>
  <c r="K38" i="15"/>
  <c r="J38" i="15"/>
  <c r="I38" i="15"/>
  <c r="L37" i="15"/>
  <c r="K37" i="15"/>
  <c r="J37" i="15"/>
  <c r="I37" i="15"/>
  <c r="L36" i="15"/>
  <c r="K36" i="15"/>
  <c r="J36" i="15"/>
  <c r="I36" i="15"/>
  <c r="L35" i="15"/>
  <c r="K35" i="15"/>
  <c r="J35" i="15"/>
  <c r="I35" i="15"/>
  <c r="L34" i="15"/>
  <c r="K34" i="15"/>
  <c r="J34" i="15"/>
  <c r="I34" i="15"/>
  <c r="L33" i="15"/>
  <c r="K33" i="15"/>
  <c r="J33" i="15"/>
  <c r="I33" i="15"/>
  <c r="L32" i="15"/>
  <c r="K32" i="15"/>
  <c r="J32" i="15"/>
  <c r="I32" i="15"/>
  <c r="L31" i="15"/>
  <c r="K31" i="15"/>
  <c r="J31" i="15"/>
  <c r="I31" i="15"/>
  <c r="L30" i="15"/>
  <c r="K30" i="15"/>
  <c r="J30" i="15"/>
  <c r="I30" i="15"/>
  <c r="L29" i="15"/>
  <c r="K29" i="15"/>
  <c r="J29" i="15"/>
  <c r="I29" i="15"/>
  <c r="L28" i="15"/>
  <c r="K28" i="15"/>
  <c r="J28" i="15"/>
  <c r="I28" i="15"/>
  <c r="L27" i="15"/>
  <c r="K27" i="15"/>
  <c r="J27" i="15"/>
  <c r="I27" i="15"/>
  <c r="L26" i="15"/>
  <c r="K26" i="15"/>
  <c r="J26" i="15"/>
  <c r="I26" i="15"/>
  <c r="L25" i="15"/>
  <c r="K25" i="15"/>
  <c r="J25" i="15"/>
  <c r="I25" i="15"/>
  <c r="L24" i="15"/>
  <c r="K24" i="15"/>
  <c r="J24" i="15"/>
  <c r="I24" i="15"/>
  <c r="L23" i="15"/>
  <c r="K23" i="15"/>
  <c r="J23" i="15"/>
  <c r="I23" i="15"/>
  <c r="L22" i="15"/>
  <c r="K22" i="15"/>
  <c r="J22" i="15"/>
  <c r="I22" i="15"/>
  <c r="L21" i="15"/>
  <c r="K21" i="15"/>
  <c r="J21" i="15"/>
  <c r="I21" i="15"/>
  <c r="L20" i="15"/>
  <c r="K20" i="15"/>
  <c r="J20" i="15"/>
  <c r="I20" i="15"/>
  <c r="L19" i="15"/>
  <c r="K19" i="15"/>
  <c r="J19" i="15"/>
  <c r="I19" i="15"/>
  <c r="L18" i="15"/>
  <c r="K18" i="15"/>
  <c r="J18" i="15"/>
  <c r="I18" i="15"/>
  <c r="L17" i="15"/>
  <c r="K17" i="15"/>
  <c r="J17" i="15"/>
  <c r="I17" i="15"/>
  <c r="L16" i="15"/>
  <c r="K16" i="15"/>
  <c r="J16" i="15"/>
  <c r="I16" i="15"/>
  <c r="L15" i="15"/>
  <c r="K15" i="15"/>
  <c r="J15" i="15"/>
  <c r="I15" i="15"/>
  <c r="L14" i="15"/>
  <c r="K14" i="15"/>
  <c r="J14" i="15"/>
  <c r="I14" i="15"/>
  <c r="L13" i="15"/>
  <c r="K13" i="15"/>
  <c r="J13" i="15"/>
  <c r="I13" i="15"/>
  <c r="L12" i="15"/>
  <c r="K12" i="15"/>
  <c r="J12" i="15"/>
  <c r="I12" i="15"/>
  <c r="L11" i="15"/>
  <c r="K11" i="15"/>
  <c r="J11" i="15"/>
  <c r="I11" i="15"/>
  <c r="L10" i="15"/>
  <c r="K10" i="15"/>
  <c r="J10" i="15"/>
  <c r="I10" i="15"/>
  <c r="L9" i="15"/>
  <c r="K9" i="15"/>
  <c r="J9" i="15"/>
  <c r="I9" i="15"/>
  <c r="L8" i="15"/>
  <c r="K8" i="15"/>
  <c r="J8" i="15"/>
  <c r="I8" i="15"/>
  <c r="L7" i="15"/>
  <c r="K7" i="15"/>
  <c r="J7" i="15"/>
  <c r="I7" i="15"/>
  <c r="L6" i="15"/>
  <c r="K6" i="15"/>
  <c r="J6" i="15"/>
  <c r="I6" i="15"/>
  <c r="G7" i="15"/>
  <c r="H7" i="15" s="1"/>
  <c r="G6" i="15"/>
  <c r="H6" i="15" s="1"/>
  <c r="E25" i="14"/>
  <c r="O25" i="14" s="1"/>
  <c r="N25" i="14"/>
  <c r="M25" i="14"/>
  <c r="L25" i="14"/>
  <c r="G25" i="14"/>
  <c r="J25" i="14"/>
  <c r="F25" i="14"/>
  <c r="I25" i="14"/>
  <c r="E24" i="14"/>
  <c r="O24" i="14"/>
  <c r="N24" i="14"/>
  <c r="M24" i="14"/>
  <c r="L24" i="14"/>
  <c r="H24" i="14"/>
  <c r="K24" i="14" s="1"/>
  <c r="G24" i="14"/>
  <c r="J24" i="14" s="1"/>
  <c r="F24" i="14"/>
  <c r="I24" i="14" s="1"/>
  <c r="E23" i="14"/>
  <c r="O23" i="14" s="1"/>
  <c r="N23" i="14"/>
  <c r="M23" i="14"/>
  <c r="L23" i="14"/>
  <c r="G23" i="14"/>
  <c r="J23" i="14"/>
  <c r="F23" i="14"/>
  <c r="I23" i="14"/>
  <c r="E22" i="14"/>
  <c r="O22" i="14"/>
  <c r="N22" i="14"/>
  <c r="M22" i="14"/>
  <c r="L22" i="14"/>
  <c r="H22" i="14"/>
  <c r="K22" i="14" s="1"/>
  <c r="G22" i="14"/>
  <c r="J22" i="14" s="1"/>
  <c r="F22" i="14"/>
  <c r="I22" i="14" s="1"/>
  <c r="E21" i="14"/>
  <c r="O21" i="14" s="1"/>
  <c r="N21" i="14"/>
  <c r="M21" i="14"/>
  <c r="L21" i="14"/>
  <c r="G21" i="14"/>
  <c r="J21" i="14"/>
  <c r="F21" i="14"/>
  <c r="I21" i="14"/>
  <c r="E20" i="14"/>
  <c r="O20" i="14"/>
  <c r="N20" i="14"/>
  <c r="M20" i="14"/>
  <c r="L20" i="14"/>
  <c r="H20" i="14"/>
  <c r="K20" i="14" s="1"/>
  <c r="G20" i="14"/>
  <c r="J20" i="14" s="1"/>
  <c r="F20" i="14"/>
  <c r="I20" i="14" s="1"/>
  <c r="E19" i="14"/>
  <c r="N19" i="14"/>
  <c r="M19" i="14"/>
  <c r="L19" i="14"/>
  <c r="G19" i="14"/>
  <c r="J19" i="14"/>
  <c r="F19" i="14"/>
  <c r="I19" i="14"/>
  <c r="E18" i="14"/>
  <c r="O18" i="14"/>
  <c r="N18" i="14"/>
  <c r="M18" i="14"/>
  <c r="L18" i="14"/>
  <c r="H18" i="14"/>
  <c r="K18" i="14" s="1"/>
  <c r="G18" i="14"/>
  <c r="J18" i="14" s="1"/>
  <c r="F18" i="14"/>
  <c r="I18" i="14" s="1"/>
  <c r="E17" i="14"/>
  <c r="N17" i="14"/>
  <c r="M17" i="14"/>
  <c r="L17" i="14"/>
  <c r="G17" i="14"/>
  <c r="J17" i="14"/>
  <c r="F17" i="14"/>
  <c r="I17" i="14"/>
  <c r="E16" i="14"/>
  <c r="O16" i="14"/>
  <c r="N16" i="14"/>
  <c r="M16" i="14"/>
  <c r="L16" i="14"/>
  <c r="H16" i="14"/>
  <c r="K16" i="14" s="1"/>
  <c r="G16" i="14"/>
  <c r="J16" i="14" s="1"/>
  <c r="F16" i="14"/>
  <c r="I16" i="14" s="1"/>
  <c r="E15" i="14"/>
  <c r="N15" i="14"/>
  <c r="M15" i="14"/>
  <c r="L15" i="14"/>
  <c r="G15" i="14"/>
  <c r="J15" i="14"/>
  <c r="F15" i="14"/>
  <c r="I15" i="14"/>
  <c r="E14" i="14"/>
  <c r="O14" i="14"/>
  <c r="N14" i="14"/>
  <c r="M14" i="14"/>
  <c r="L14" i="14"/>
  <c r="H14" i="14"/>
  <c r="K14" i="14" s="1"/>
  <c r="G14" i="14"/>
  <c r="J14" i="14" s="1"/>
  <c r="F14" i="14"/>
  <c r="I14" i="14" s="1"/>
  <c r="E13" i="14"/>
  <c r="O13" i="14" s="1"/>
  <c r="N13" i="14"/>
  <c r="M13" i="14"/>
  <c r="L13" i="14"/>
  <c r="G13" i="14"/>
  <c r="J13" i="14"/>
  <c r="F13" i="14"/>
  <c r="I13" i="14"/>
  <c r="E12" i="14"/>
  <c r="O12" i="14"/>
  <c r="N12" i="14"/>
  <c r="M12" i="14"/>
  <c r="L12" i="14"/>
  <c r="H12" i="14"/>
  <c r="K12" i="14" s="1"/>
  <c r="G12" i="14"/>
  <c r="J12" i="14" s="1"/>
  <c r="F12" i="14"/>
  <c r="I12" i="14" s="1"/>
  <c r="E11" i="14"/>
  <c r="O11" i="14" s="1"/>
  <c r="N11" i="14"/>
  <c r="M11" i="14"/>
  <c r="L11" i="14"/>
  <c r="G11" i="14"/>
  <c r="J11" i="14"/>
  <c r="F11" i="14"/>
  <c r="I11" i="14"/>
  <c r="E10" i="14"/>
  <c r="O10" i="14"/>
  <c r="N10" i="14"/>
  <c r="M10" i="14"/>
  <c r="L10" i="14"/>
  <c r="H10" i="14"/>
  <c r="K10" i="14" s="1"/>
  <c r="G10" i="14"/>
  <c r="J10" i="14" s="1"/>
  <c r="F10" i="14"/>
  <c r="I10" i="14" s="1"/>
  <c r="E9" i="14"/>
  <c r="O9" i="14" s="1"/>
  <c r="N9" i="14"/>
  <c r="M9" i="14"/>
  <c r="L9" i="14"/>
  <c r="G9" i="14"/>
  <c r="J9" i="14"/>
  <c r="F9" i="14"/>
  <c r="I9" i="14"/>
  <c r="E8" i="14"/>
  <c r="H8" i="14"/>
  <c r="K8" i="14" s="1"/>
  <c r="O8" i="14" s="1"/>
  <c r="F8" i="14"/>
  <c r="G8" i="14" s="1"/>
  <c r="J8" i="14" s="1"/>
  <c r="N8" i="14" s="1"/>
  <c r="E7" i="14"/>
  <c r="H7" i="14" s="1"/>
  <c r="E6" i="14"/>
  <c r="H6" i="14"/>
  <c r="K6" i="14" s="1"/>
  <c r="O6" i="14" s="1"/>
  <c r="F6" i="14"/>
  <c r="G6" i="14" s="1"/>
  <c r="J6" i="14" s="1"/>
  <c r="N6" i="14" s="1"/>
  <c r="E25" i="13"/>
  <c r="H25" i="13" s="1"/>
  <c r="K25" i="13" s="1"/>
  <c r="G25" i="13"/>
  <c r="J25" i="13"/>
  <c r="F25" i="13"/>
  <c r="I25" i="13"/>
  <c r="E24" i="13"/>
  <c r="H24" i="13"/>
  <c r="K24" i="13" s="1"/>
  <c r="G24" i="13"/>
  <c r="J24" i="13" s="1"/>
  <c r="F24" i="13"/>
  <c r="I24" i="13" s="1"/>
  <c r="E23" i="13"/>
  <c r="H23" i="13" s="1"/>
  <c r="K23" i="13" s="1"/>
  <c r="G23" i="13"/>
  <c r="J23" i="13"/>
  <c r="F23" i="13"/>
  <c r="I23" i="13"/>
  <c r="E22" i="13"/>
  <c r="H22" i="13"/>
  <c r="K22" i="13" s="1"/>
  <c r="G22" i="13"/>
  <c r="J22" i="13" s="1"/>
  <c r="F22" i="13"/>
  <c r="I22" i="13" s="1"/>
  <c r="E21" i="13"/>
  <c r="H21" i="13" s="1"/>
  <c r="K21" i="13" s="1"/>
  <c r="G21" i="13"/>
  <c r="J21" i="13"/>
  <c r="F21" i="13"/>
  <c r="I21" i="13"/>
  <c r="E20" i="13"/>
  <c r="H20" i="13"/>
  <c r="K20" i="13" s="1"/>
  <c r="G20" i="13"/>
  <c r="J20" i="13" s="1"/>
  <c r="F20" i="13"/>
  <c r="I20" i="13" s="1"/>
  <c r="E19" i="13"/>
  <c r="H19" i="13" s="1"/>
  <c r="K19" i="13" s="1"/>
  <c r="G19" i="13"/>
  <c r="J19" i="13"/>
  <c r="F19" i="13"/>
  <c r="I19" i="13"/>
  <c r="E18" i="13"/>
  <c r="H18" i="13"/>
  <c r="K18" i="13" s="1"/>
  <c r="G18" i="13"/>
  <c r="J18" i="13" s="1"/>
  <c r="F18" i="13"/>
  <c r="I18" i="13" s="1"/>
  <c r="E17" i="13"/>
  <c r="H17" i="13" s="1"/>
  <c r="K17" i="13" s="1"/>
  <c r="G17" i="13"/>
  <c r="J17" i="13"/>
  <c r="F17" i="13"/>
  <c r="I17" i="13"/>
  <c r="E16" i="13"/>
  <c r="H16" i="13"/>
  <c r="K16" i="13" s="1"/>
  <c r="G16" i="13"/>
  <c r="J16" i="13" s="1"/>
  <c r="F16" i="13"/>
  <c r="I16" i="13" s="1"/>
  <c r="E15" i="13"/>
  <c r="H15" i="13" s="1"/>
  <c r="K15" i="13" s="1"/>
  <c r="G15" i="13"/>
  <c r="J15" i="13"/>
  <c r="F15" i="13"/>
  <c r="I15" i="13"/>
  <c r="E14" i="13"/>
  <c r="H14" i="13"/>
  <c r="K14" i="13" s="1"/>
  <c r="G14" i="13"/>
  <c r="J14" i="13" s="1"/>
  <c r="F14" i="13"/>
  <c r="I14" i="13" s="1"/>
  <c r="E13" i="13"/>
  <c r="H13" i="13" s="1"/>
  <c r="K13" i="13" s="1"/>
  <c r="G13" i="13"/>
  <c r="J13" i="13"/>
  <c r="F13" i="13"/>
  <c r="I13" i="13"/>
  <c r="E12" i="13"/>
  <c r="H12" i="13"/>
  <c r="K12" i="13" s="1"/>
  <c r="G12" i="13"/>
  <c r="J12" i="13" s="1"/>
  <c r="F12" i="13"/>
  <c r="I12" i="13" s="1"/>
  <c r="E11" i="13"/>
  <c r="H11" i="13" s="1"/>
  <c r="K11" i="13" s="1"/>
  <c r="G11" i="13"/>
  <c r="J11" i="13"/>
  <c r="F11" i="13"/>
  <c r="I11" i="13"/>
  <c r="E10" i="13"/>
  <c r="H10" i="13"/>
  <c r="K10" i="13" s="1"/>
  <c r="G10" i="13"/>
  <c r="J10" i="13" s="1"/>
  <c r="F10" i="13"/>
  <c r="I10" i="13" s="1"/>
  <c r="E9" i="13"/>
  <c r="H9" i="13" s="1"/>
  <c r="K9" i="13" s="1"/>
  <c r="G9" i="13"/>
  <c r="J9" i="13"/>
  <c r="F9" i="13"/>
  <c r="I9" i="13"/>
  <c r="E8" i="13"/>
  <c r="H8" i="13"/>
  <c r="K8" i="13" s="1"/>
  <c r="G8" i="13"/>
  <c r="J8" i="13" s="1"/>
  <c r="F8" i="13"/>
  <c r="I8" i="13" s="1"/>
  <c r="E7" i="13"/>
  <c r="H7" i="13" s="1"/>
  <c r="K7" i="13"/>
  <c r="G7" i="13"/>
  <c r="J7" i="13"/>
  <c r="F7" i="13"/>
  <c r="I7" i="13"/>
  <c r="E6" i="13"/>
  <c r="H6" i="13"/>
  <c r="K6" i="13" s="1"/>
  <c r="F6" i="13"/>
  <c r="E6" i="12"/>
  <c r="L60" i="12"/>
  <c r="M60" i="12"/>
  <c r="N60" i="12"/>
  <c r="O60" i="12"/>
  <c r="L61" i="12"/>
  <c r="M61" i="12"/>
  <c r="N61" i="12"/>
  <c r="O61" i="12"/>
  <c r="L62" i="12"/>
  <c r="M62" i="12"/>
  <c r="N62" i="12"/>
  <c r="O62" i="12"/>
  <c r="L63" i="12"/>
  <c r="M63" i="12"/>
  <c r="N63" i="12"/>
  <c r="O63" i="12"/>
  <c r="L64" i="12"/>
  <c r="M64" i="12"/>
  <c r="N64" i="12"/>
  <c r="O64" i="12"/>
  <c r="L65" i="12"/>
  <c r="M65" i="12"/>
  <c r="N65" i="12"/>
  <c r="O65" i="12"/>
  <c r="L66" i="12"/>
  <c r="M66" i="12"/>
  <c r="N66" i="12"/>
  <c r="O66" i="12"/>
  <c r="L67" i="12"/>
  <c r="M67" i="12"/>
  <c r="N67" i="12"/>
  <c r="O67" i="12"/>
  <c r="L68" i="12"/>
  <c r="M68" i="12"/>
  <c r="N68" i="12"/>
  <c r="O68" i="12"/>
  <c r="L69" i="12"/>
  <c r="M69" i="12"/>
  <c r="N69" i="12"/>
  <c r="O69" i="12"/>
  <c r="L70" i="12"/>
  <c r="M70" i="12"/>
  <c r="N70" i="12"/>
  <c r="O70" i="12"/>
  <c r="L71" i="12"/>
  <c r="M71" i="12"/>
  <c r="N71" i="12"/>
  <c r="O71" i="12"/>
  <c r="L72" i="12"/>
  <c r="M72" i="12"/>
  <c r="N72" i="12"/>
  <c r="O72" i="12"/>
  <c r="L73" i="12"/>
  <c r="M73" i="12"/>
  <c r="N73" i="12"/>
  <c r="O73" i="12"/>
  <c r="L74" i="12"/>
  <c r="M74" i="12"/>
  <c r="N74" i="12"/>
  <c r="O74" i="12"/>
  <c r="L75" i="12"/>
  <c r="M75" i="12"/>
  <c r="N75" i="12"/>
  <c r="O75" i="12"/>
  <c r="L76" i="12"/>
  <c r="M76" i="12"/>
  <c r="N76" i="12"/>
  <c r="O76" i="12"/>
  <c r="K34" i="12"/>
  <c r="E7" i="12"/>
  <c r="D59" i="12"/>
  <c r="J34" i="12"/>
  <c r="I34" i="12"/>
  <c r="H34" i="12"/>
  <c r="G35" i="11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F35" i="11"/>
  <c r="F6" i="12"/>
  <c r="F33" i="12" s="1"/>
  <c r="G33" i="12" s="1"/>
  <c r="E25" i="12"/>
  <c r="H25" i="12"/>
  <c r="K25" i="12" s="1"/>
  <c r="G25" i="12"/>
  <c r="J25" i="12" s="1"/>
  <c r="F25" i="12"/>
  <c r="I25" i="12" s="1"/>
  <c r="E24" i="12"/>
  <c r="H24" i="12" s="1"/>
  <c r="K24" i="12" s="1"/>
  <c r="G24" i="12"/>
  <c r="J24" i="12"/>
  <c r="F24" i="12"/>
  <c r="I24" i="12"/>
  <c r="E23" i="12"/>
  <c r="H23" i="12"/>
  <c r="K23" i="12" s="1"/>
  <c r="G23" i="12"/>
  <c r="J23" i="12" s="1"/>
  <c r="F23" i="12"/>
  <c r="I23" i="12" s="1"/>
  <c r="E22" i="12"/>
  <c r="H22" i="12" s="1"/>
  <c r="K22" i="12" s="1"/>
  <c r="G22" i="12"/>
  <c r="J22" i="12"/>
  <c r="F22" i="12"/>
  <c r="I22" i="12"/>
  <c r="E21" i="12"/>
  <c r="H21" i="12"/>
  <c r="K21" i="12" s="1"/>
  <c r="G21" i="12"/>
  <c r="J21" i="12" s="1"/>
  <c r="F21" i="12"/>
  <c r="I21" i="12" s="1"/>
  <c r="E20" i="12"/>
  <c r="H20" i="12" s="1"/>
  <c r="K20" i="12" s="1"/>
  <c r="G20" i="12"/>
  <c r="J20" i="12"/>
  <c r="F20" i="12"/>
  <c r="I20" i="12"/>
  <c r="E19" i="12"/>
  <c r="H19" i="12"/>
  <c r="K19" i="12" s="1"/>
  <c r="G19" i="12"/>
  <c r="J19" i="12" s="1"/>
  <c r="F19" i="12"/>
  <c r="I19" i="12" s="1"/>
  <c r="E18" i="12"/>
  <c r="H18" i="12" s="1"/>
  <c r="K18" i="12" s="1"/>
  <c r="G18" i="12"/>
  <c r="J18" i="12"/>
  <c r="F18" i="12"/>
  <c r="I18" i="12"/>
  <c r="E17" i="12"/>
  <c r="H17" i="12"/>
  <c r="K17" i="12" s="1"/>
  <c r="G17" i="12"/>
  <c r="J17" i="12" s="1"/>
  <c r="F17" i="12"/>
  <c r="I17" i="12" s="1"/>
  <c r="E16" i="12"/>
  <c r="H16" i="12" s="1"/>
  <c r="K16" i="12" s="1"/>
  <c r="G16" i="12"/>
  <c r="J16" i="12"/>
  <c r="F16" i="12"/>
  <c r="I16" i="12"/>
  <c r="E15" i="12"/>
  <c r="H15" i="12"/>
  <c r="K15" i="12" s="1"/>
  <c r="G15" i="12"/>
  <c r="J15" i="12" s="1"/>
  <c r="F15" i="12"/>
  <c r="I15" i="12" s="1"/>
  <c r="E14" i="12"/>
  <c r="H14" i="12" s="1"/>
  <c r="K14" i="12" s="1"/>
  <c r="G14" i="12"/>
  <c r="J14" i="12"/>
  <c r="F14" i="12"/>
  <c r="I14" i="12"/>
  <c r="E13" i="12"/>
  <c r="H13" i="12"/>
  <c r="K13" i="12" s="1"/>
  <c r="G13" i="12"/>
  <c r="J13" i="12" s="1"/>
  <c r="F13" i="12"/>
  <c r="I13" i="12" s="1"/>
  <c r="E12" i="12"/>
  <c r="H12" i="12" s="1"/>
  <c r="K12" i="12" s="1"/>
  <c r="G12" i="12"/>
  <c r="J12" i="12"/>
  <c r="F12" i="12"/>
  <c r="I12" i="12"/>
  <c r="E11" i="12"/>
  <c r="H11" i="12"/>
  <c r="K11" i="12" s="1"/>
  <c r="G11" i="12"/>
  <c r="J11" i="12" s="1"/>
  <c r="F11" i="12"/>
  <c r="I11" i="12" s="1"/>
  <c r="E10" i="12"/>
  <c r="H10" i="12" s="1"/>
  <c r="K10" i="12" s="1"/>
  <c r="G10" i="12"/>
  <c r="J10" i="12"/>
  <c r="F10" i="12"/>
  <c r="I10" i="12"/>
  <c r="E9" i="12"/>
  <c r="H9" i="12"/>
  <c r="K9" i="12" s="1"/>
  <c r="G9" i="12"/>
  <c r="J9" i="12" s="1"/>
  <c r="F9" i="12"/>
  <c r="I9" i="12" s="1"/>
  <c r="E8" i="12"/>
  <c r="H8" i="12" s="1"/>
  <c r="K8" i="12" s="1"/>
  <c r="G8" i="12"/>
  <c r="J8" i="12"/>
  <c r="F8" i="12"/>
  <c r="I8" i="12"/>
  <c r="H6" i="12"/>
  <c r="K6" i="12" s="1"/>
  <c r="O6" i="12" s="1"/>
  <c r="G6" i="12"/>
  <c r="J6" i="12" s="1"/>
  <c r="I6" i="12"/>
  <c r="E6" i="11"/>
  <c r="E25" i="11"/>
  <c r="H25" i="11" s="1"/>
  <c r="K25" i="11" s="1"/>
  <c r="G25" i="11"/>
  <c r="J25" i="11"/>
  <c r="F25" i="11"/>
  <c r="I25" i="11"/>
  <c r="E24" i="11"/>
  <c r="H24" i="11"/>
  <c r="K24" i="11" s="1"/>
  <c r="G24" i="11"/>
  <c r="J24" i="11" s="1"/>
  <c r="F24" i="11"/>
  <c r="I24" i="11" s="1"/>
  <c r="E23" i="11"/>
  <c r="H23" i="11" s="1"/>
  <c r="K23" i="11" s="1"/>
  <c r="G23" i="11"/>
  <c r="J23" i="11"/>
  <c r="F23" i="11"/>
  <c r="I23" i="11"/>
  <c r="E22" i="11"/>
  <c r="H22" i="11"/>
  <c r="K22" i="11" s="1"/>
  <c r="G22" i="11"/>
  <c r="J22" i="11" s="1"/>
  <c r="F22" i="11"/>
  <c r="I22" i="11" s="1"/>
  <c r="E21" i="11"/>
  <c r="H21" i="11" s="1"/>
  <c r="K21" i="11" s="1"/>
  <c r="G21" i="11"/>
  <c r="J21" i="11"/>
  <c r="F21" i="11"/>
  <c r="I21" i="11"/>
  <c r="E20" i="11"/>
  <c r="H20" i="11"/>
  <c r="K20" i="11" s="1"/>
  <c r="G20" i="11"/>
  <c r="J20" i="11" s="1"/>
  <c r="F20" i="11"/>
  <c r="I20" i="11" s="1"/>
  <c r="E19" i="11"/>
  <c r="H19" i="11" s="1"/>
  <c r="K19" i="11" s="1"/>
  <c r="G19" i="11"/>
  <c r="J19" i="11"/>
  <c r="F19" i="11"/>
  <c r="I19" i="11"/>
  <c r="E18" i="11"/>
  <c r="H18" i="11"/>
  <c r="K18" i="11" s="1"/>
  <c r="G18" i="11"/>
  <c r="J18" i="11" s="1"/>
  <c r="F18" i="11"/>
  <c r="I18" i="11" s="1"/>
  <c r="E17" i="11"/>
  <c r="H17" i="11" s="1"/>
  <c r="K17" i="11" s="1"/>
  <c r="G17" i="11"/>
  <c r="J17" i="11"/>
  <c r="F17" i="11"/>
  <c r="I17" i="11"/>
  <c r="E16" i="11"/>
  <c r="H16" i="11"/>
  <c r="K16" i="11" s="1"/>
  <c r="G16" i="11"/>
  <c r="J16" i="11" s="1"/>
  <c r="F16" i="11"/>
  <c r="I16" i="11" s="1"/>
  <c r="E15" i="11"/>
  <c r="H15" i="11" s="1"/>
  <c r="K15" i="11" s="1"/>
  <c r="G15" i="11"/>
  <c r="J15" i="11"/>
  <c r="F15" i="11"/>
  <c r="I15" i="11"/>
  <c r="E14" i="11"/>
  <c r="H14" i="11"/>
  <c r="K14" i="11" s="1"/>
  <c r="G14" i="11"/>
  <c r="J14" i="11" s="1"/>
  <c r="F14" i="11"/>
  <c r="I14" i="11" s="1"/>
  <c r="E13" i="11"/>
  <c r="H13" i="11" s="1"/>
  <c r="K13" i="11" s="1"/>
  <c r="G13" i="11"/>
  <c r="J13" i="11"/>
  <c r="F13" i="11"/>
  <c r="I13" i="11"/>
  <c r="E12" i="11"/>
  <c r="H12" i="11"/>
  <c r="K12" i="11" s="1"/>
  <c r="G12" i="11"/>
  <c r="J12" i="11" s="1"/>
  <c r="F12" i="11"/>
  <c r="I12" i="11" s="1"/>
  <c r="E11" i="11"/>
  <c r="H11" i="11" s="1"/>
  <c r="K11" i="11" s="1"/>
  <c r="G11" i="11"/>
  <c r="J11" i="11"/>
  <c r="F11" i="11"/>
  <c r="I11" i="11"/>
  <c r="E10" i="11"/>
  <c r="H10" i="11"/>
  <c r="K10" i="11" s="1"/>
  <c r="G10" i="11"/>
  <c r="J10" i="11" s="1"/>
  <c r="F10" i="11"/>
  <c r="I10" i="11" s="1"/>
  <c r="E9" i="11"/>
  <c r="H9" i="11" s="1"/>
  <c r="K9" i="11" s="1"/>
  <c r="G9" i="11"/>
  <c r="J9" i="11"/>
  <c r="F9" i="11"/>
  <c r="I9" i="11"/>
  <c r="E8" i="11"/>
  <c r="H8" i="11"/>
  <c r="K8" i="11" s="1"/>
  <c r="G8" i="11"/>
  <c r="J8" i="11" s="1"/>
  <c r="F8" i="11"/>
  <c r="I8" i="11" s="1"/>
  <c r="E7" i="11"/>
  <c r="H7" i="11" s="1"/>
  <c r="K7" i="11" s="1"/>
  <c r="H6" i="11"/>
  <c r="K6" i="11" s="1"/>
  <c r="O6" i="11" s="1"/>
  <c r="F6" i="11"/>
  <c r="G6" i="11" s="1"/>
  <c r="D62" i="12"/>
  <c r="A17" i="10"/>
  <c r="C32" i="19"/>
  <c r="F33" i="11"/>
  <c r="G33" i="11"/>
  <c r="I34" i="11"/>
  <c r="D60" i="11"/>
  <c r="M35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I33" i="12"/>
  <c r="M33" i="12"/>
  <c r="M6" i="12"/>
  <c r="D58" i="12"/>
  <c r="M8" i="12"/>
  <c r="M35" i="12"/>
  <c r="M9" i="12"/>
  <c r="M36" i="12"/>
  <c r="M10" i="12"/>
  <c r="M37" i="12"/>
  <c r="M11" i="12"/>
  <c r="M38" i="12"/>
  <c r="F33" i="13"/>
  <c r="G33" i="13"/>
  <c r="I33" i="13"/>
  <c r="M33" i="13"/>
  <c r="D59" i="13"/>
  <c r="M7" i="13"/>
  <c r="M34" i="13"/>
  <c r="M60" i="13"/>
  <c r="M61" i="13"/>
  <c r="M62" i="13"/>
  <c r="M63" i="13"/>
  <c r="M64" i="13"/>
  <c r="M65" i="13"/>
  <c r="M66" i="13"/>
  <c r="M67" i="13"/>
  <c r="M68" i="13"/>
  <c r="M69" i="13"/>
  <c r="M70" i="13"/>
  <c r="M71" i="13"/>
  <c r="M72" i="13"/>
  <c r="M73" i="13"/>
  <c r="M74" i="13"/>
  <c r="M75" i="13"/>
  <c r="M76" i="13"/>
  <c r="M77" i="13"/>
  <c r="M78" i="13"/>
  <c r="F33" i="14"/>
  <c r="G33" i="14" s="1"/>
  <c r="I34" i="14"/>
  <c r="D60" i="14"/>
  <c r="F35" i="14"/>
  <c r="G35" i="14" s="1"/>
  <c r="I35" i="14"/>
  <c r="D61" i="14"/>
  <c r="M62" i="14"/>
  <c r="M63" i="14"/>
  <c r="M64" i="14"/>
  <c r="M65" i="14"/>
  <c r="M66" i="14"/>
  <c r="M67" i="14"/>
  <c r="M68" i="14"/>
  <c r="M69" i="14"/>
  <c r="M70" i="14"/>
  <c r="M71" i="14"/>
  <c r="M72" i="14"/>
  <c r="M73" i="14"/>
  <c r="M74" i="14"/>
  <c r="M75" i="14"/>
  <c r="M76" i="14"/>
  <c r="M77" i="14"/>
  <c r="M78" i="14"/>
  <c r="G65" i="15"/>
  <c r="H65" i="15" s="1"/>
  <c r="N6" i="15"/>
  <c r="E123" i="15"/>
  <c r="G66" i="15"/>
  <c r="H66" i="15" s="1"/>
  <c r="N7" i="15"/>
  <c r="G8" i="15"/>
  <c r="G67" i="15"/>
  <c r="H67" i="15" s="1"/>
  <c r="N67" i="15" s="1"/>
  <c r="N125" i="15" s="1"/>
  <c r="N8" i="15"/>
  <c r="E125" i="15"/>
  <c r="G9" i="15"/>
  <c r="G68" i="15" s="1"/>
  <c r="H68" i="15" s="1"/>
  <c r="N9" i="15"/>
  <c r="G10" i="15"/>
  <c r="G69" i="15"/>
  <c r="H69" i="15"/>
  <c r="N69" i="15"/>
  <c r="N10" i="15"/>
  <c r="N127" i="15"/>
  <c r="G11" i="15"/>
  <c r="G70" i="15"/>
  <c r="H70" i="15"/>
  <c r="N70" i="15"/>
  <c r="N11" i="15"/>
  <c r="N128" i="15"/>
  <c r="G12" i="15"/>
  <c r="G71" i="15"/>
  <c r="H71" i="15"/>
  <c r="N71" i="15"/>
  <c r="N12" i="15"/>
  <c r="N129" i="15"/>
  <c r="G13" i="15"/>
  <c r="G72" i="15"/>
  <c r="H72" i="15"/>
  <c r="N72" i="15"/>
  <c r="N13" i="15"/>
  <c r="N130" i="15"/>
  <c r="N131" i="15"/>
  <c r="N132" i="15"/>
  <c r="N133" i="15"/>
  <c r="N134" i="15"/>
  <c r="N135" i="15"/>
  <c r="N136" i="15"/>
  <c r="N137" i="15"/>
  <c r="N138" i="15"/>
  <c r="N139" i="15"/>
  <c r="N140" i="15"/>
  <c r="N141" i="15"/>
  <c r="N142" i="15"/>
  <c r="N143" i="15"/>
  <c r="N144" i="15"/>
  <c r="N145" i="15"/>
  <c r="N146" i="15"/>
  <c r="N147" i="15"/>
  <c r="N148" i="15"/>
  <c r="N149" i="15"/>
  <c r="N150" i="15"/>
  <c r="N151" i="15"/>
  <c r="N152" i="15"/>
  <c r="N153" i="15"/>
  <c r="N154" i="15"/>
  <c r="N155" i="15"/>
  <c r="N156" i="15"/>
  <c r="N157" i="15"/>
  <c r="N158" i="15"/>
  <c r="N159" i="15"/>
  <c r="N160" i="15"/>
  <c r="N161" i="15"/>
  <c r="N162" i="15"/>
  <c r="N163" i="15"/>
  <c r="N164" i="15"/>
  <c r="N165" i="15"/>
  <c r="N166" i="15"/>
  <c r="N167" i="15"/>
  <c r="N168" i="15"/>
  <c r="N169" i="15"/>
  <c r="N170" i="15"/>
  <c r="N171" i="15"/>
  <c r="N172" i="15"/>
  <c r="N173" i="15"/>
  <c r="N174" i="15"/>
  <c r="F30" i="16"/>
  <c r="G30" i="16"/>
  <c r="I30" i="16"/>
  <c r="M30" i="16"/>
  <c r="M7" i="16"/>
  <c r="M31" i="16"/>
  <c r="M54" i="16"/>
  <c r="M55" i="16"/>
  <c r="M56" i="16"/>
  <c r="M57" i="16"/>
  <c r="M58" i="16"/>
  <c r="M59" i="16"/>
  <c r="M60" i="16"/>
  <c r="M61" i="16"/>
  <c r="M62" i="16"/>
  <c r="M63" i="16"/>
  <c r="M64" i="16"/>
  <c r="M42" i="16"/>
  <c r="M18" i="16"/>
  <c r="M65" i="16"/>
  <c r="M66" i="16"/>
  <c r="M67" i="16"/>
  <c r="M68" i="16"/>
  <c r="M69" i="16"/>
  <c r="I35" i="17"/>
  <c r="D62" i="17"/>
  <c r="M36" i="17"/>
  <c r="M63" i="17"/>
  <c r="M37" i="17"/>
  <c r="M64" i="17"/>
  <c r="M38" i="17"/>
  <c r="M65" i="17"/>
  <c r="M39" i="17"/>
  <c r="M66" i="17"/>
  <c r="M40" i="17"/>
  <c r="M67" i="17"/>
  <c r="M41" i="17"/>
  <c r="M68" i="17"/>
  <c r="M42" i="17"/>
  <c r="M69" i="17"/>
  <c r="M43" i="17"/>
  <c r="M70" i="17"/>
  <c r="M44" i="17"/>
  <c r="M71" i="17"/>
  <c r="M72" i="17"/>
  <c r="M73" i="17"/>
  <c r="M74" i="17"/>
  <c r="M75" i="17"/>
  <c r="M76" i="17"/>
  <c r="M77" i="17"/>
  <c r="M78" i="17"/>
  <c r="M79" i="17"/>
  <c r="M80" i="17"/>
  <c r="M81" i="17"/>
  <c r="C56" i="10"/>
  <c r="C58" i="10"/>
  <c r="C57" i="10"/>
  <c r="C55" i="10"/>
  <c r="C54" i="10"/>
  <c r="I56" i="10"/>
  <c r="I58" i="10" s="1"/>
  <c r="G56" i="10"/>
  <c r="G58" i="10" s="1"/>
  <c r="E56" i="10"/>
  <c r="E58" i="10" s="1"/>
  <c r="I57" i="10"/>
  <c r="I55" i="10"/>
  <c r="I54" i="10"/>
  <c r="G57" i="10"/>
  <c r="G55" i="10"/>
  <c r="G54" i="10"/>
  <c r="E57" i="10"/>
  <c r="E55" i="10"/>
  <c r="E54" i="10"/>
  <c r="H40" i="10"/>
  <c r="H39" i="10"/>
  <c r="J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J33" i="12"/>
  <c r="N33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J33" i="13"/>
  <c r="N33" i="13"/>
  <c r="F34" i="13"/>
  <c r="G34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J34" i="14"/>
  <c r="J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O69" i="15"/>
  <c r="O70" i="15"/>
  <c r="O71" i="15"/>
  <c r="O72" i="15"/>
  <c r="J30" i="16"/>
  <c r="N30" i="16"/>
  <c r="F31" i="16"/>
  <c r="G31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J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K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K33" i="12"/>
  <c r="O33" i="12"/>
  <c r="O35" i="12"/>
  <c r="O36" i="12"/>
  <c r="O37" i="12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K33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O48" i="13"/>
  <c r="O49" i="13"/>
  <c r="O50" i="13"/>
  <c r="O51" i="13"/>
  <c r="O52" i="13"/>
  <c r="O53" i="13"/>
  <c r="K34" i="14"/>
  <c r="K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P69" i="15"/>
  <c r="P70" i="15"/>
  <c r="P71" i="15"/>
  <c r="P72" i="15"/>
  <c r="K30" i="16"/>
  <c r="O30" i="16"/>
  <c r="O31" i="16"/>
  <c r="O32" i="16"/>
  <c r="O33" i="16"/>
  <c r="O34" i="16"/>
  <c r="O35" i="16"/>
  <c r="O36" i="16"/>
  <c r="O37" i="16"/>
  <c r="O38" i="16"/>
  <c r="O39" i="16"/>
  <c r="O40" i="16"/>
  <c r="O41" i="16"/>
  <c r="O42" i="16"/>
  <c r="O43" i="16"/>
  <c r="O44" i="16"/>
  <c r="O45" i="16"/>
  <c r="O46" i="16"/>
  <c r="K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A39" i="10"/>
  <c r="E31" i="10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58" i="12"/>
  <c r="O8" i="12"/>
  <c r="O9" i="12"/>
  <c r="O10" i="12"/>
  <c r="O11" i="12"/>
  <c r="O7" i="13"/>
  <c r="O60" i="13"/>
  <c r="O61" i="13"/>
  <c r="O62" i="13"/>
  <c r="O63" i="13"/>
  <c r="O64" i="13"/>
  <c r="O65" i="13"/>
  <c r="O66" i="13"/>
  <c r="O67" i="13"/>
  <c r="O68" i="13"/>
  <c r="O69" i="13"/>
  <c r="O70" i="13"/>
  <c r="O71" i="13"/>
  <c r="O72" i="13"/>
  <c r="O73" i="13"/>
  <c r="O74" i="13"/>
  <c r="O75" i="13"/>
  <c r="O76" i="13"/>
  <c r="O77" i="13"/>
  <c r="O78" i="13"/>
  <c r="O62" i="14"/>
  <c r="O63" i="14"/>
  <c r="O64" i="14"/>
  <c r="O65" i="14"/>
  <c r="O66" i="14"/>
  <c r="O67" i="14"/>
  <c r="O68" i="14"/>
  <c r="O69" i="14"/>
  <c r="O70" i="14"/>
  <c r="O71" i="14"/>
  <c r="O72" i="14"/>
  <c r="O73" i="14"/>
  <c r="O74" i="14"/>
  <c r="O75" i="14"/>
  <c r="O76" i="14"/>
  <c r="O77" i="14"/>
  <c r="O78" i="14"/>
  <c r="P6" i="15"/>
  <c r="P7" i="15"/>
  <c r="P8" i="15"/>
  <c r="P9" i="15"/>
  <c r="P10" i="15"/>
  <c r="P127" i="15"/>
  <c r="P11" i="15"/>
  <c r="P128" i="15"/>
  <c r="P12" i="15"/>
  <c r="P129" i="15"/>
  <c r="P13" i="15"/>
  <c r="P130" i="15"/>
  <c r="P131" i="15"/>
  <c r="P132" i="15"/>
  <c r="P133" i="15"/>
  <c r="P134" i="15"/>
  <c r="P135" i="15"/>
  <c r="P136" i="15"/>
  <c r="P137" i="15"/>
  <c r="P138" i="15"/>
  <c r="P139" i="15"/>
  <c r="P140" i="15"/>
  <c r="P141" i="15"/>
  <c r="P142" i="15"/>
  <c r="P143" i="15"/>
  <c r="P144" i="15"/>
  <c r="P145" i="15"/>
  <c r="P146" i="15"/>
  <c r="P147" i="15"/>
  <c r="P148" i="15"/>
  <c r="P149" i="15"/>
  <c r="P150" i="15"/>
  <c r="P151" i="15"/>
  <c r="P152" i="15"/>
  <c r="P153" i="15"/>
  <c r="P154" i="15"/>
  <c r="P155" i="15"/>
  <c r="P156" i="15"/>
  <c r="P157" i="15"/>
  <c r="P158" i="15"/>
  <c r="P159" i="15"/>
  <c r="P160" i="15"/>
  <c r="P161" i="15"/>
  <c r="P162" i="15"/>
  <c r="P163" i="15"/>
  <c r="P164" i="15"/>
  <c r="P165" i="15"/>
  <c r="P166" i="15"/>
  <c r="P167" i="15"/>
  <c r="P168" i="15"/>
  <c r="P169" i="15"/>
  <c r="P170" i="15"/>
  <c r="P171" i="15"/>
  <c r="P172" i="15"/>
  <c r="P173" i="15"/>
  <c r="P174" i="15"/>
  <c r="O6" i="16"/>
  <c r="O7" i="16"/>
  <c r="O54" i="16"/>
  <c r="O55" i="16"/>
  <c r="O56" i="16"/>
  <c r="O57" i="16"/>
  <c r="O58" i="16"/>
  <c r="O59" i="16"/>
  <c r="O60" i="16"/>
  <c r="O61" i="16"/>
  <c r="O62" i="16"/>
  <c r="O63" i="16"/>
  <c r="O64" i="16"/>
  <c r="O18" i="16"/>
  <c r="O65" i="16"/>
  <c r="O66" i="16"/>
  <c r="O67" i="16"/>
  <c r="O68" i="16"/>
  <c r="O69" i="16"/>
  <c r="O63" i="17"/>
  <c r="O64" i="17"/>
  <c r="O65" i="17"/>
  <c r="O66" i="17"/>
  <c r="O67" i="17"/>
  <c r="O68" i="17"/>
  <c r="O69" i="17"/>
  <c r="O70" i="17"/>
  <c r="O71" i="17"/>
  <c r="O72" i="17"/>
  <c r="O73" i="17"/>
  <c r="O74" i="17"/>
  <c r="O75" i="17"/>
  <c r="O76" i="17"/>
  <c r="O77" i="17"/>
  <c r="O78" i="17"/>
  <c r="O79" i="17"/>
  <c r="O80" i="17"/>
  <c r="O81" i="17"/>
  <c r="D31" i="10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6" i="12"/>
  <c r="N58" i="12" s="1"/>
  <c r="N8" i="12"/>
  <c r="N9" i="12"/>
  <c r="N10" i="12"/>
  <c r="N11" i="12"/>
  <c r="N7" i="13"/>
  <c r="N60" i="13"/>
  <c r="N61" i="13"/>
  <c r="N62" i="13"/>
  <c r="N63" i="13"/>
  <c r="N64" i="13"/>
  <c r="N65" i="13"/>
  <c r="N66" i="13"/>
  <c r="N67" i="13"/>
  <c r="N68" i="13"/>
  <c r="N69" i="13"/>
  <c r="N70" i="13"/>
  <c r="N71" i="13"/>
  <c r="N72" i="13"/>
  <c r="N73" i="13"/>
  <c r="N74" i="13"/>
  <c r="N75" i="13"/>
  <c r="N76" i="13"/>
  <c r="N77" i="13"/>
  <c r="N78" i="13"/>
  <c r="N62" i="14"/>
  <c r="N63" i="14"/>
  <c r="N64" i="14"/>
  <c r="N65" i="14"/>
  <c r="N66" i="14"/>
  <c r="N67" i="14"/>
  <c r="N68" i="14"/>
  <c r="N69" i="14"/>
  <c r="N70" i="14"/>
  <c r="N71" i="14"/>
  <c r="N72" i="14"/>
  <c r="N73" i="14"/>
  <c r="N74" i="14"/>
  <c r="N75" i="14"/>
  <c r="N76" i="14"/>
  <c r="N77" i="14"/>
  <c r="N78" i="14"/>
  <c r="O6" i="15"/>
  <c r="O7" i="15"/>
  <c r="O8" i="15"/>
  <c r="O9" i="15"/>
  <c r="O10" i="15"/>
  <c r="O127" i="15"/>
  <c r="O11" i="15"/>
  <c r="O128" i="15"/>
  <c r="O12" i="15"/>
  <c r="O129" i="15"/>
  <c r="O13" i="15"/>
  <c r="O130" i="15"/>
  <c r="O131" i="15"/>
  <c r="O132" i="15"/>
  <c r="O133" i="15"/>
  <c r="O134" i="15"/>
  <c r="O135" i="15"/>
  <c r="O136" i="15"/>
  <c r="O137" i="15"/>
  <c r="O138" i="15"/>
  <c r="O139" i="15"/>
  <c r="O140" i="15"/>
  <c r="O141" i="15"/>
  <c r="O142" i="15"/>
  <c r="O143" i="15"/>
  <c r="O144" i="15"/>
  <c r="O145" i="15"/>
  <c r="O146" i="15"/>
  <c r="O147" i="15"/>
  <c r="O148" i="15"/>
  <c r="O149" i="15"/>
  <c r="O150" i="15"/>
  <c r="O151" i="15"/>
  <c r="O152" i="15"/>
  <c r="O153" i="15"/>
  <c r="O154" i="15"/>
  <c r="O155" i="15"/>
  <c r="O156" i="15"/>
  <c r="O157" i="15"/>
  <c r="O158" i="15"/>
  <c r="O159" i="15"/>
  <c r="O160" i="15"/>
  <c r="O161" i="15"/>
  <c r="O162" i="15"/>
  <c r="O163" i="15"/>
  <c r="O164" i="15"/>
  <c r="O165" i="15"/>
  <c r="O166" i="15"/>
  <c r="O167" i="15"/>
  <c r="O168" i="15"/>
  <c r="O169" i="15"/>
  <c r="O170" i="15"/>
  <c r="O171" i="15"/>
  <c r="O172" i="15"/>
  <c r="O173" i="15"/>
  <c r="O174" i="15"/>
  <c r="N6" i="16"/>
  <c r="N7" i="16"/>
  <c r="N54" i="16"/>
  <c r="N55" i="16"/>
  <c r="N56" i="16"/>
  <c r="N57" i="16"/>
  <c r="N58" i="16"/>
  <c r="N59" i="16"/>
  <c r="N60" i="16"/>
  <c r="N61" i="16"/>
  <c r="N62" i="16"/>
  <c r="N63" i="16"/>
  <c r="N64" i="16"/>
  <c r="N18" i="16"/>
  <c r="N65" i="16"/>
  <c r="N66" i="16"/>
  <c r="N67" i="16"/>
  <c r="N68" i="16"/>
  <c r="N69" i="16"/>
  <c r="N63" i="17"/>
  <c r="N64" i="17"/>
  <c r="N65" i="17"/>
  <c r="N66" i="17"/>
  <c r="N67" i="17"/>
  <c r="N68" i="17"/>
  <c r="N69" i="17"/>
  <c r="N70" i="17"/>
  <c r="N71" i="17"/>
  <c r="N72" i="17"/>
  <c r="N73" i="17"/>
  <c r="N74" i="17"/>
  <c r="N75" i="17"/>
  <c r="N76" i="17"/>
  <c r="N77" i="17"/>
  <c r="N78" i="17"/>
  <c r="N79" i="17"/>
  <c r="N80" i="17"/>
  <c r="N81" i="17"/>
  <c r="B31" i="10"/>
  <c r="H34" i="11"/>
  <c r="L35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H33" i="12"/>
  <c r="L33" i="12"/>
  <c r="L6" i="12"/>
  <c r="L58" i="12"/>
  <c r="L8" i="12"/>
  <c r="L35" i="12"/>
  <c r="L9" i="12"/>
  <c r="L36" i="12"/>
  <c r="L10" i="12"/>
  <c r="L37" i="12"/>
  <c r="L11" i="12"/>
  <c r="L38" i="12"/>
  <c r="H33" i="13"/>
  <c r="L33" i="13" s="1"/>
  <c r="L53" i="13" s="1"/>
  <c r="L7" i="13"/>
  <c r="L34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H34" i="14"/>
  <c r="H35" i="14"/>
  <c r="L35" i="14"/>
  <c r="L62" i="14"/>
  <c r="L63" i="14"/>
  <c r="L64" i="14"/>
  <c r="L65" i="14"/>
  <c r="L66" i="14"/>
  <c r="L67" i="14"/>
  <c r="L68" i="14"/>
  <c r="L69" i="14"/>
  <c r="L70" i="14"/>
  <c r="L71" i="14"/>
  <c r="L72" i="14"/>
  <c r="L73" i="14"/>
  <c r="L74" i="14"/>
  <c r="L75" i="14"/>
  <c r="L76" i="14"/>
  <c r="L77" i="14"/>
  <c r="L78" i="14"/>
  <c r="M6" i="15"/>
  <c r="M7" i="15"/>
  <c r="M8" i="15"/>
  <c r="M9" i="15"/>
  <c r="M10" i="15"/>
  <c r="M69" i="15"/>
  <c r="M127" i="15"/>
  <c r="M70" i="15"/>
  <c r="M11" i="15"/>
  <c r="M128" i="15"/>
  <c r="M12" i="15"/>
  <c r="M71" i="15"/>
  <c r="M129" i="15"/>
  <c r="M72" i="15"/>
  <c r="M13" i="15"/>
  <c r="M130" i="15"/>
  <c r="M131" i="15"/>
  <c r="M132" i="15"/>
  <c r="M133" i="15"/>
  <c r="M134" i="15"/>
  <c r="M135" i="15"/>
  <c r="M136" i="15"/>
  <c r="M137" i="15"/>
  <c r="M138" i="15"/>
  <c r="M139" i="15"/>
  <c r="M140" i="15"/>
  <c r="M141" i="15"/>
  <c r="M142" i="15"/>
  <c r="M143" i="15"/>
  <c r="M144" i="15"/>
  <c r="M145" i="15"/>
  <c r="M146" i="15"/>
  <c r="M147" i="15"/>
  <c r="M148" i="15"/>
  <c r="M149" i="15"/>
  <c r="M150" i="15"/>
  <c r="M151" i="15"/>
  <c r="M152" i="15"/>
  <c r="M153" i="15"/>
  <c r="M154" i="15"/>
  <c r="M155" i="15"/>
  <c r="M156" i="15"/>
  <c r="M157" i="15"/>
  <c r="M158" i="15"/>
  <c r="M159" i="15"/>
  <c r="M160" i="15"/>
  <c r="M161" i="15"/>
  <c r="M162" i="15"/>
  <c r="M163" i="15"/>
  <c r="M164" i="15"/>
  <c r="M165" i="15"/>
  <c r="M166" i="15"/>
  <c r="M167" i="15"/>
  <c r="M168" i="15"/>
  <c r="M169" i="15"/>
  <c r="M170" i="15"/>
  <c r="M171" i="15"/>
  <c r="M172" i="15"/>
  <c r="M173" i="15"/>
  <c r="M174" i="15"/>
  <c r="H30" i="16"/>
  <c r="L30" i="16"/>
  <c r="L6" i="16"/>
  <c r="L7" i="16"/>
  <c r="L31" i="16"/>
  <c r="L54" i="16"/>
  <c r="L55" i="16"/>
  <c r="L56" i="16"/>
  <c r="L57" i="16"/>
  <c r="L58" i="16"/>
  <c r="L59" i="16"/>
  <c r="L60" i="16"/>
  <c r="L61" i="16"/>
  <c r="L62" i="16"/>
  <c r="L63" i="16"/>
  <c r="L64" i="16"/>
  <c r="L42" i="16"/>
  <c r="L18" i="16"/>
  <c r="L65" i="16"/>
  <c r="L66" i="16"/>
  <c r="L67" i="16"/>
  <c r="L68" i="16"/>
  <c r="L69" i="16"/>
  <c r="H35" i="17"/>
  <c r="L36" i="17"/>
  <c r="L63" i="17"/>
  <c r="L37" i="17"/>
  <c r="L64" i="17"/>
  <c r="L38" i="17"/>
  <c r="L65" i="17"/>
  <c r="L39" i="17"/>
  <c r="L66" i="17"/>
  <c r="L40" i="17"/>
  <c r="L67" i="17"/>
  <c r="L41" i="17"/>
  <c r="L68" i="17"/>
  <c r="L42" i="17"/>
  <c r="L69" i="17"/>
  <c r="L43" i="17"/>
  <c r="L70" i="17"/>
  <c r="L44" i="17"/>
  <c r="L71" i="17"/>
  <c r="L72" i="17"/>
  <c r="L73" i="17"/>
  <c r="L74" i="17"/>
  <c r="L75" i="17"/>
  <c r="L76" i="17"/>
  <c r="L77" i="17"/>
  <c r="L78" i="17"/>
  <c r="L79" i="17"/>
  <c r="L80" i="17"/>
  <c r="L81" i="17"/>
  <c r="A40" i="17"/>
  <c r="B40" i="17"/>
  <c r="A41" i="17"/>
  <c r="B41" i="17"/>
  <c r="A42" i="17"/>
  <c r="B42" i="17"/>
  <c r="A43" i="17"/>
  <c r="B43" i="17"/>
  <c r="A44" i="17"/>
  <c r="B44" i="17"/>
  <c r="A45" i="17"/>
  <c r="B45" i="17"/>
  <c r="A46" i="17"/>
  <c r="B46" i="17"/>
  <c r="A47" i="17"/>
  <c r="B47" i="17"/>
  <c r="A48" i="17"/>
  <c r="B48" i="17"/>
  <c r="F40" i="17"/>
  <c r="G40" i="17"/>
  <c r="F41" i="17"/>
  <c r="G41" i="17"/>
  <c r="F42" i="17"/>
  <c r="G42" i="17"/>
  <c r="F43" i="17"/>
  <c r="G43" i="17"/>
  <c r="F44" i="17"/>
  <c r="G44" i="17"/>
  <c r="F45" i="17"/>
  <c r="G45" i="17"/>
  <c r="F46" i="17"/>
  <c r="G46" i="17"/>
  <c r="F47" i="17"/>
  <c r="G47" i="17"/>
  <c r="F48" i="17"/>
  <c r="G48" i="17"/>
  <c r="A67" i="17"/>
  <c r="B67" i="17"/>
  <c r="A68" i="17"/>
  <c r="B68" i="17"/>
  <c r="A69" i="17"/>
  <c r="B69" i="17"/>
  <c r="A70" i="17"/>
  <c r="B70" i="17"/>
  <c r="A71" i="17"/>
  <c r="B71" i="17"/>
  <c r="A72" i="17"/>
  <c r="B72" i="17"/>
  <c r="A73" i="17"/>
  <c r="B73" i="17"/>
  <c r="A74" i="17"/>
  <c r="B74" i="17"/>
  <c r="A75" i="17"/>
  <c r="B75" i="17"/>
  <c r="H40" i="17"/>
  <c r="D67" i="17"/>
  <c r="I40" i="17"/>
  <c r="J40" i="17"/>
  <c r="K40" i="17"/>
  <c r="H41" i="17"/>
  <c r="D68" i="17"/>
  <c r="I41" i="17"/>
  <c r="J41" i="17"/>
  <c r="K41" i="17"/>
  <c r="H42" i="17"/>
  <c r="D69" i="17"/>
  <c r="I42" i="17"/>
  <c r="J42" i="17"/>
  <c r="K42" i="17"/>
  <c r="H43" i="17"/>
  <c r="D70" i="17"/>
  <c r="I43" i="17"/>
  <c r="J43" i="17"/>
  <c r="K43" i="17"/>
  <c r="H44" i="17"/>
  <c r="D71" i="17"/>
  <c r="I44" i="17"/>
  <c r="J44" i="17"/>
  <c r="K44" i="17"/>
  <c r="H45" i="17"/>
  <c r="L45" i="17"/>
  <c r="D72" i="17"/>
  <c r="I45" i="17"/>
  <c r="M45" i="17"/>
  <c r="J45" i="17"/>
  <c r="K45" i="17"/>
  <c r="H46" i="17"/>
  <c r="L46" i="17"/>
  <c r="D73" i="17"/>
  <c r="I46" i="17"/>
  <c r="M46" i="17"/>
  <c r="J46" i="17"/>
  <c r="K46" i="17"/>
  <c r="H47" i="17"/>
  <c r="L47" i="17"/>
  <c r="D74" i="17"/>
  <c r="I47" i="17"/>
  <c r="M47" i="17"/>
  <c r="J47" i="17"/>
  <c r="K47" i="17"/>
  <c r="H48" i="17"/>
  <c r="L48" i="17"/>
  <c r="D75" i="17"/>
  <c r="I48" i="17"/>
  <c r="M48" i="17"/>
  <c r="J48" i="17"/>
  <c r="K48" i="17"/>
  <c r="L12" i="12"/>
  <c r="M12" i="12"/>
  <c r="N12" i="12"/>
  <c r="O12" i="12"/>
  <c r="E39" i="19"/>
  <c r="C31" i="19"/>
  <c r="C33" i="19" s="1"/>
  <c r="C34" i="19" s="1"/>
  <c r="B40" i="19" s="1"/>
  <c r="J33" i="11"/>
  <c r="J35" i="11"/>
  <c r="F36" i="11"/>
  <c r="G36" i="11"/>
  <c r="J36" i="11"/>
  <c r="F37" i="11"/>
  <c r="G37" i="11"/>
  <c r="J37" i="11"/>
  <c r="F38" i="11"/>
  <c r="G38" i="11"/>
  <c r="J38" i="11"/>
  <c r="F39" i="11"/>
  <c r="G39" i="11"/>
  <c r="J39" i="11"/>
  <c r="F40" i="11"/>
  <c r="G40" i="11"/>
  <c r="J40" i="11"/>
  <c r="F41" i="11"/>
  <c r="G41" i="11"/>
  <c r="J41" i="11"/>
  <c r="F35" i="12"/>
  <c r="J35" i="12"/>
  <c r="F36" i="12"/>
  <c r="J36" i="12"/>
  <c r="F37" i="12"/>
  <c r="J37" i="12"/>
  <c r="F38" i="12"/>
  <c r="J38" i="12"/>
  <c r="F39" i="12"/>
  <c r="J39" i="12"/>
  <c r="F40" i="12"/>
  <c r="J40" i="12"/>
  <c r="J34" i="13"/>
  <c r="F35" i="13"/>
  <c r="G35" i="13"/>
  <c r="J35" i="13"/>
  <c r="F36" i="13"/>
  <c r="G36" i="13"/>
  <c r="J36" i="13"/>
  <c r="F37" i="13"/>
  <c r="G37" i="13"/>
  <c r="J37" i="13"/>
  <c r="F38" i="13"/>
  <c r="G38" i="13"/>
  <c r="J38" i="13"/>
  <c r="J33" i="14"/>
  <c r="F36" i="14"/>
  <c r="G36" i="14"/>
  <c r="J36" i="14"/>
  <c r="F37" i="14"/>
  <c r="G37" i="14"/>
  <c r="J37" i="14"/>
  <c r="F38" i="14"/>
  <c r="G38" i="14"/>
  <c r="J38" i="14"/>
  <c r="K65" i="15"/>
  <c r="O65" i="15" s="1"/>
  <c r="K66" i="15"/>
  <c r="K67" i="15"/>
  <c r="O67" i="15" s="1"/>
  <c r="O125" i="15" s="1"/>
  <c r="K68" i="15"/>
  <c r="K69" i="15"/>
  <c r="K70" i="15"/>
  <c r="K71" i="15"/>
  <c r="K72" i="15"/>
  <c r="O73" i="15"/>
  <c r="O74" i="15"/>
  <c r="O75" i="15"/>
  <c r="O76" i="15"/>
  <c r="O77" i="15"/>
  <c r="O78" i="15"/>
  <c r="O79" i="15"/>
  <c r="O80" i="15"/>
  <c r="O81" i="15"/>
  <c r="O82" i="15"/>
  <c r="O83" i="15"/>
  <c r="O84" i="15"/>
  <c r="O85" i="15"/>
  <c r="O86" i="15"/>
  <c r="O87" i="15"/>
  <c r="O88" i="15"/>
  <c r="O89" i="15"/>
  <c r="O90" i="15"/>
  <c r="O91" i="15"/>
  <c r="O92" i="15"/>
  <c r="O93" i="15"/>
  <c r="O94" i="15"/>
  <c r="O95" i="15"/>
  <c r="O96" i="15"/>
  <c r="O97" i="15"/>
  <c r="O98" i="15"/>
  <c r="O99" i="15"/>
  <c r="O100" i="15"/>
  <c r="O101" i="15"/>
  <c r="O102" i="15"/>
  <c r="O103" i="15"/>
  <c r="O104" i="15"/>
  <c r="O105" i="15"/>
  <c r="O106" i="15"/>
  <c r="O107" i="15"/>
  <c r="O108" i="15"/>
  <c r="O109" i="15"/>
  <c r="O110" i="15"/>
  <c r="O111" i="15"/>
  <c r="O112" i="15"/>
  <c r="O113" i="15"/>
  <c r="O114" i="15"/>
  <c r="O115" i="15"/>
  <c r="O116" i="15"/>
  <c r="J31" i="16"/>
  <c r="F32" i="16"/>
  <c r="G32" i="16"/>
  <c r="J32" i="16"/>
  <c r="F33" i="16"/>
  <c r="G33" i="16"/>
  <c r="J33" i="16"/>
  <c r="F34" i="16"/>
  <c r="G34" i="16"/>
  <c r="J34" i="16"/>
  <c r="G35" i="16"/>
  <c r="J35" i="16"/>
  <c r="G36" i="16"/>
  <c r="J36" i="16"/>
  <c r="G37" i="16"/>
  <c r="J37" i="16"/>
  <c r="G38" i="16"/>
  <c r="J38" i="16"/>
  <c r="G39" i="16"/>
  <c r="J39" i="16"/>
  <c r="J34" i="17"/>
  <c r="F36" i="17"/>
  <c r="G36" i="17"/>
  <c r="J36" i="17"/>
  <c r="F37" i="17"/>
  <c r="G37" i="17"/>
  <c r="J37" i="17"/>
  <c r="F38" i="17"/>
  <c r="G38" i="17"/>
  <c r="J38" i="17"/>
  <c r="F39" i="17"/>
  <c r="G39" i="17"/>
  <c r="J39" i="17"/>
  <c r="F39" i="19"/>
  <c r="K33" i="11"/>
  <c r="K35" i="11"/>
  <c r="K36" i="11"/>
  <c r="K37" i="11"/>
  <c r="K38" i="11"/>
  <c r="K39" i="11"/>
  <c r="K40" i="11"/>
  <c r="K41" i="11"/>
  <c r="K35" i="12"/>
  <c r="K36" i="12"/>
  <c r="K37" i="12"/>
  <c r="K38" i="12"/>
  <c r="K39" i="12"/>
  <c r="K40" i="12"/>
  <c r="K34" i="13"/>
  <c r="K35" i="13"/>
  <c r="K36" i="13"/>
  <c r="K37" i="13"/>
  <c r="K38" i="13"/>
  <c r="K33" i="14"/>
  <c r="K36" i="14"/>
  <c r="K37" i="14"/>
  <c r="K38" i="14"/>
  <c r="L65" i="15"/>
  <c r="P65" i="15" s="1"/>
  <c r="L66" i="15"/>
  <c r="L67" i="15"/>
  <c r="P67" i="15" s="1"/>
  <c r="L68" i="15"/>
  <c r="L69" i="15"/>
  <c r="L70" i="15"/>
  <c r="L71" i="15"/>
  <c r="L72" i="15"/>
  <c r="P73" i="15"/>
  <c r="P74" i="15"/>
  <c r="P75" i="15"/>
  <c r="P76" i="15"/>
  <c r="P77" i="15"/>
  <c r="P78" i="15"/>
  <c r="P79" i="15"/>
  <c r="P80" i="15"/>
  <c r="P81" i="15"/>
  <c r="P82" i="15"/>
  <c r="P83" i="15"/>
  <c r="P84" i="15"/>
  <c r="P85" i="15"/>
  <c r="P86" i="15"/>
  <c r="P87" i="15"/>
  <c r="P88" i="15"/>
  <c r="P89" i="15"/>
  <c r="P90" i="15"/>
  <c r="P91" i="15"/>
  <c r="P92" i="15"/>
  <c r="P93" i="15"/>
  <c r="P94" i="15"/>
  <c r="P95" i="15"/>
  <c r="P96" i="15"/>
  <c r="P97" i="15"/>
  <c r="P98" i="15"/>
  <c r="P99" i="15"/>
  <c r="P100" i="15"/>
  <c r="P101" i="15"/>
  <c r="P102" i="15"/>
  <c r="P103" i="15"/>
  <c r="P104" i="15"/>
  <c r="P105" i="15"/>
  <c r="P106" i="15"/>
  <c r="P107" i="15"/>
  <c r="P108" i="15"/>
  <c r="P109" i="15"/>
  <c r="P110" i="15"/>
  <c r="P111" i="15"/>
  <c r="P112" i="15"/>
  <c r="P113" i="15"/>
  <c r="P114" i="15"/>
  <c r="P115" i="15"/>
  <c r="P116" i="15"/>
  <c r="K31" i="16"/>
  <c r="K32" i="16"/>
  <c r="K33" i="16"/>
  <c r="K34" i="16"/>
  <c r="K35" i="16"/>
  <c r="K36" i="16"/>
  <c r="K37" i="16"/>
  <c r="K38" i="16"/>
  <c r="K39" i="16"/>
  <c r="K34" i="17"/>
  <c r="K36" i="17"/>
  <c r="K37" i="17"/>
  <c r="K38" i="17"/>
  <c r="K39" i="17"/>
  <c r="D59" i="11"/>
  <c r="O8" i="11"/>
  <c r="D61" i="11"/>
  <c r="O9" i="11"/>
  <c r="D62" i="11"/>
  <c r="O10" i="11"/>
  <c r="D63" i="11"/>
  <c r="O11" i="11"/>
  <c r="D64" i="11"/>
  <c r="O12" i="11"/>
  <c r="D65" i="11"/>
  <c r="O13" i="11"/>
  <c r="D66" i="11"/>
  <c r="O14" i="11"/>
  <c r="D67" i="11"/>
  <c r="D60" i="12"/>
  <c r="D61" i="12"/>
  <c r="D63" i="12"/>
  <c r="O13" i="12"/>
  <c r="D64" i="12"/>
  <c r="O14" i="12"/>
  <c r="D65" i="12"/>
  <c r="O15" i="12"/>
  <c r="O16" i="12"/>
  <c r="O17" i="12"/>
  <c r="O18" i="12"/>
  <c r="O19" i="12"/>
  <c r="O20" i="12"/>
  <c r="O21" i="12"/>
  <c r="O22" i="12"/>
  <c r="O23" i="12"/>
  <c r="O24" i="12"/>
  <c r="O25" i="12"/>
  <c r="D60" i="13"/>
  <c r="O8" i="13"/>
  <c r="D61" i="13"/>
  <c r="O9" i="13"/>
  <c r="D62" i="13"/>
  <c r="O10" i="13"/>
  <c r="D63" i="13"/>
  <c r="O11" i="13"/>
  <c r="D64" i="13"/>
  <c r="D59" i="14"/>
  <c r="D62" i="14"/>
  <c r="D63" i="14"/>
  <c r="D64" i="14"/>
  <c r="E124" i="15"/>
  <c r="E126" i="15"/>
  <c r="E127" i="15"/>
  <c r="E128" i="15"/>
  <c r="E129" i="15"/>
  <c r="E130" i="15"/>
  <c r="D53" i="16"/>
  <c r="L53" i="16" s="1"/>
  <c r="L70" i="16" s="1"/>
  <c r="L4" i="16" s="1"/>
  <c r="B9" i="10" s="1"/>
  <c r="D54" i="16"/>
  <c r="O8" i="16"/>
  <c r="D55" i="16"/>
  <c r="O9" i="16"/>
  <c r="D56" i="16"/>
  <c r="O10" i="16"/>
  <c r="D57" i="16"/>
  <c r="O11" i="16"/>
  <c r="D58" i="16"/>
  <c r="O12" i="16"/>
  <c r="D59" i="16"/>
  <c r="O13" i="16"/>
  <c r="D60" i="16"/>
  <c r="O14" i="16"/>
  <c r="D61" i="16"/>
  <c r="O15" i="16"/>
  <c r="D62" i="16"/>
  <c r="D61" i="17"/>
  <c r="D63" i="17"/>
  <c r="D64" i="17"/>
  <c r="D65" i="17"/>
  <c r="D66" i="17"/>
  <c r="O61" i="18"/>
  <c r="O82" i="18" s="1"/>
  <c r="O4" i="18" s="1"/>
  <c r="E11" i="10" s="1"/>
  <c r="O62" i="18"/>
  <c r="O63" i="18"/>
  <c r="O64" i="18"/>
  <c r="O65" i="18"/>
  <c r="O66" i="18"/>
  <c r="O67" i="18"/>
  <c r="O68" i="18"/>
  <c r="O69" i="18"/>
  <c r="O70" i="18"/>
  <c r="O71" i="18"/>
  <c r="O72" i="18"/>
  <c r="O73" i="18"/>
  <c r="O74" i="18"/>
  <c r="O75" i="18"/>
  <c r="O76" i="18"/>
  <c r="O77" i="18"/>
  <c r="O78" i="18"/>
  <c r="O79" i="18"/>
  <c r="O80" i="18"/>
  <c r="O81" i="18"/>
  <c r="N8" i="11"/>
  <c r="N9" i="11"/>
  <c r="N10" i="11"/>
  <c r="N11" i="11"/>
  <c r="N12" i="11"/>
  <c r="N13" i="11"/>
  <c r="N14" i="11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8" i="13"/>
  <c r="N9" i="13"/>
  <c r="N10" i="13"/>
  <c r="N11" i="13"/>
  <c r="N8" i="16"/>
  <c r="N9" i="16"/>
  <c r="N10" i="16"/>
  <c r="N11" i="16"/>
  <c r="N12" i="16"/>
  <c r="N13" i="16"/>
  <c r="N14" i="16"/>
  <c r="N15" i="16"/>
  <c r="N61" i="18"/>
  <c r="N82" i="18" s="1"/>
  <c r="N4" i="18" s="1"/>
  <c r="D11" i="10" s="1"/>
  <c r="N62" i="18"/>
  <c r="N63" i="18"/>
  <c r="N64" i="18"/>
  <c r="N65" i="18"/>
  <c r="N66" i="18"/>
  <c r="N67" i="18"/>
  <c r="N68" i="18"/>
  <c r="N69" i="18"/>
  <c r="N70" i="18"/>
  <c r="N71" i="18"/>
  <c r="N72" i="18"/>
  <c r="N73" i="18"/>
  <c r="N74" i="18"/>
  <c r="N75" i="18"/>
  <c r="N76" i="18"/>
  <c r="N77" i="18"/>
  <c r="N78" i="18"/>
  <c r="N79" i="18"/>
  <c r="N80" i="18"/>
  <c r="N81" i="18"/>
  <c r="C39" i="19"/>
  <c r="H33" i="11"/>
  <c r="L33" i="11" s="1"/>
  <c r="L8" i="11"/>
  <c r="H35" i="11"/>
  <c r="L9" i="11"/>
  <c r="H36" i="11"/>
  <c r="L36" i="11"/>
  <c r="L10" i="11"/>
  <c r="H37" i="11"/>
  <c r="L37" i="11"/>
  <c r="L11" i="11"/>
  <c r="H38" i="11"/>
  <c r="L38" i="11"/>
  <c r="L12" i="11"/>
  <c r="H39" i="11"/>
  <c r="L39" i="11"/>
  <c r="L13" i="11"/>
  <c r="H40" i="11"/>
  <c r="L40" i="11"/>
  <c r="L14" i="11"/>
  <c r="H41" i="11"/>
  <c r="L41" i="11"/>
  <c r="H35" i="12"/>
  <c r="H36" i="12"/>
  <c r="H37" i="12"/>
  <c r="H38" i="12"/>
  <c r="L13" i="12"/>
  <c r="H39" i="12"/>
  <c r="L39" i="12"/>
  <c r="L14" i="12"/>
  <c r="H40" i="12"/>
  <c r="L40" i="12"/>
  <c r="L15" i="12"/>
  <c r="L41" i="12"/>
  <c r="L16" i="12"/>
  <c r="L42" i="12"/>
  <c r="L17" i="12"/>
  <c r="L43" i="12"/>
  <c r="L18" i="12"/>
  <c r="L44" i="12"/>
  <c r="L19" i="12"/>
  <c r="L45" i="12"/>
  <c r="L20" i="12"/>
  <c r="L46" i="12"/>
  <c r="L21" i="12"/>
  <c r="L47" i="12"/>
  <c r="L22" i="12"/>
  <c r="L48" i="12"/>
  <c r="L23" i="12"/>
  <c r="L49" i="12"/>
  <c r="L24" i="12"/>
  <c r="L50" i="12"/>
  <c r="L25" i="12"/>
  <c r="L51" i="12"/>
  <c r="H34" i="13"/>
  <c r="L8" i="13"/>
  <c r="H35" i="13"/>
  <c r="L35" i="13"/>
  <c r="L9" i="13"/>
  <c r="H36" i="13"/>
  <c r="L36" i="13"/>
  <c r="L10" i="13"/>
  <c r="H37" i="13"/>
  <c r="L37" i="13"/>
  <c r="L11" i="13"/>
  <c r="H38" i="13"/>
  <c r="L38" i="13"/>
  <c r="H33" i="14"/>
  <c r="L33" i="14" s="1"/>
  <c r="H36" i="14"/>
  <c r="L36" i="14"/>
  <c r="H37" i="14"/>
  <c r="L37" i="14"/>
  <c r="H38" i="14"/>
  <c r="L38" i="14"/>
  <c r="I65" i="15"/>
  <c r="M65" i="15" s="1"/>
  <c r="I66" i="15"/>
  <c r="M66" i="15" s="1"/>
  <c r="I67" i="15"/>
  <c r="M67" i="15" s="1"/>
  <c r="M125" i="15" s="1"/>
  <c r="I68" i="15"/>
  <c r="I69" i="15"/>
  <c r="I70" i="15"/>
  <c r="I71" i="15"/>
  <c r="I72" i="15"/>
  <c r="H31" i="16"/>
  <c r="L8" i="16"/>
  <c r="H32" i="16"/>
  <c r="L32" i="16"/>
  <c r="L9" i="16"/>
  <c r="H33" i="16"/>
  <c r="L33" i="16"/>
  <c r="L10" i="16"/>
  <c r="H34" i="16"/>
  <c r="L34" i="16"/>
  <c r="L11" i="16"/>
  <c r="H35" i="16"/>
  <c r="L35" i="16"/>
  <c r="L12" i="16"/>
  <c r="H36" i="16"/>
  <c r="L36" i="16"/>
  <c r="L13" i="16"/>
  <c r="H37" i="16"/>
  <c r="L37" i="16"/>
  <c r="L14" i="16"/>
  <c r="H38" i="16"/>
  <c r="L38" i="16"/>
  <c r="L15" i="16"/>
  <c r="H39" i="16"/>
  <c r="L39" i="16"/>
  <c r="H34" i="17"/>
  <c r="H36" i="17"/>
  <c r="H37" i="17"/>
  <c r="H38" i="17"/>
  <c r="H39" i="17"/>
  <c r="L49" i="17"/>
  <c r="L50" i="17"/>
  <c r="L51" i="17"/>
  <c r="L52" i="17"/>
  <c r="L53" i="17"/>
  <c r="L54" i="17"/>
  <c r="L61" i="18"/>
  <c r="L82" i="18" s="1"/>
  <c r="L4" i="18" s="1"/>
  <c r="B11" i="10" s="1"/>
  <c r="L62" i="18"/>
  <c r="L63" i="18"/>
  <c r="L64" i="18"/>
  <c r="L65" i="18"/>
  <c r="L66" i="18"/>
  <c r="L67" i="18"/>
  <c r="L68" i="18"/>
  <c r="L69" i="18"/>
  <c r="L70" i="18"/>
  <c r="L71" i="18"/>
  <c r="L72" i="18"/>
  <c r="L73" i="18"/>
  <c r="L74" i="18"/>
  <c r="L75" i="18"/>
  <c r="L76" i="18"/>
  <c r="L77" i="18"/>
  <c r="L78" i="18"/>
  <c r="L79" i="18"/>
  <c r="L80" i="18"/>
  <c r="L81" i="18"/>
  <c r="I33" i="11"/>
  <c r="M8" i="11"/>
  <c r="I35" i="11"/>
  <c r="M9" i="11"/>
  <c r="I36" i="11"/>
  <c r="M36" i="11"/>
  <c r="M10" i="11"/>
  <c r="I37" i="11"/>
  <c r="M37" i="11"/>
  <c r="M11" i="11"/>
  <c r="I38" i="11"/>
  <c r="M38" i="11"/>
  <c r="M12" i="11"/>
  <c r="I39" i="11"/>
  <c r="M39" i="11"/>
  <c r="M13" i="11"/>
  <c r="I40" i="11"/>
  <c r="M40" i="11"/>
  <c r="M14" i="11"/>
  <c r="I41" i="11"/>
  <c r="M41" i="11"/>
  <c r="I35" i="12"/>
  <c r="I36" i="12"/>
  <c r="I37" i="12"/>
  <c r="I38" i="12"/>
  <c r="M13" i="12"/>
  <c r="I39" i="12"/>
  <c r="M39" i="12"/>
  <c r="M14" i="12"/>
  <c r="I40" i="12"/>
  <c r="M40" i="12"/>
  <c r="M15" i="12"/>
  <c r="M41" i="12"/>
  <c r="M16" i="12"/>
  <c r="M42" i="12"/>
  <c r="M17" i="12"/>
  <c r="M43" i="12"/>
  <c r="M18" i="12"/>
  <c r="M44" i="12"/>
  <c r="M19" i="12"/>
  <c r="M45" i="12"/>
  <c r="M20" i="12"/>
  <c r="M46" i="12"/>
  <c r="M21" i="12"/>
  <c r="M47" i="12"/>
  <c r="M22" i="12"/>
  <c r="M48" i="12"/>
  <c r="M23" i="12"/>
  <c r="M49" i="12"/>
  <c r="M24" i="12"/>
  <c r="M50" i="12"/>
  <c r="M25" i="12"/>
  <c r="M51" i="12"/>
  <c r="I34" i="13"/>
  <c r="M8" i="13"/>
  <c r="I35" i="13"/>
  <c r="M35" i="13"/>
  <c r="M53" i="13" s="1"/>
  <c r="M9" i="13"/>
  <c r="I36" i="13"/>
  <c r="M36" i="13"/>
  <c r="M10" i="13"/>
  <c r="I37" i="13"/>
  <c r="M37" i="13"/>
  <c r="M11" i="13"/>
  <c r="I38" i="13"/>
  <c r="M38" i="13"/>
  <c r="I33" i="14"/>
  <c r="M33" i="14" s="1"/>
  <c r="I36" i="14"/>
  <c r="M36" i="14"/>
  <c r="I37" i="14"/>
  <c r="M37" i="14"/>
  <c r="I38" i="14"/>
  <c r="M38" i="14"/>
  <c r="J65" i="15"/>
  <c r="N65" i="15" s="1"/>
  <c r="J66" i="15"/>
  <c r="N66" i="15" s="1"/>
  <c r="N124" i="15" s="1"/>
  <c r="J67" i="15"/>
  <c r="J68" i="15"/>
  <c r="J69" i="15"/>
  <c r="J70" i="15"/>
  <c r="J71" i="15"/>
  <c r="J72" i="15"/>
  <c r="I31" i="16"/>
  <c r="M8" i="16"/>
  <c r="I32" i="16"/>
  <c r="M32" i="16"/>
  <c r="M9" i="16"/>
  <c r="I33" i="16"/>
  <c r="M33" i="16"/>
  <c r="M10" i="16"/>
  <c r="I34" i="16"/>
  <c r="M34" i="16"/>
  <c r="M11" i="16"/>
  <c r="I35" i="16"/>
  <c r="M35" i="16"/>
  <c r="M12" i="16"/>
  <c r="I36" i="16"/>
  <c r="M36" i="16"/>
  <c r="M13" i="16"/>
  <c r="I37" i="16"/>
  <c r="M37" i="16"/>
  <c r="M14" i="16"/>
  <c r="I38" i="16"/>
  <c r="M38" i="16"/>
  <c r="M15" i="16"/>
  <c r="I39" i="16"/>
  <c r="M39" i="16"/>
  <c r="I34" i="17"/>
  <c r="I36" i="17"/>
  <c r="I37" i="17"/>
  <c r="I38" i="17"/>
  <c r="I39" i="17"/>
  <c r="M49" i="17"/>
  <c r="M50" i="17"/>
  <c r="M51" i="17"/>
  <c r="M52" i="17"/>
  <c r="M53" i="17"/>
  <c r="M54" i="17"/>
  <c r="M61" i="18"/>
  <c r="M62" i="18"/>
  <c r="M63" i="18"/>
  <c r="M64" i="18"/>
  <c r="M65" i="18"/>
  <c r="M66" i="18"/>
  <c r="M67" i="18"/>
  <c r="M68" i="18"/>
  <c r="M69" i="18"/>
  <c r="M70" i="18"/>
  <c r="M71" i="18"/>
  <c r="M72" i="18"/>
  <c r="M73" i="18"/>
  <c r="M74" i="18"/>
  <c r="M75" i="18"/>
  <c r="M76" i="18"/>
  <c r="M77" i="18"/>
  <c r="M78" i="18"/>
  <c r="M79" i="18"/>
  <c r="M80" i="18"/>
  <c r="M81" i="18"/>
  <c r="M82" i="18"/>
  <c r="M4" i="18" s="1"/>
  <c r="C11" i="10" s="1"/>
  <c r="D39" i="19"/>
  <c r="M42" i="11"/>
  <c r="M43" i="11"/>
  <c r="M44" i="11"/>
  <c r="M45" i="11"/>
  <c r="M46" i="11"/>
  <c r="M47" i="11"/>
  <c r="M48" i="11"/>
  <c r="M49" i="11"/>
  <c r="M50" i="11"/>
  <c r="M51" i="11"/>
  <c r="M52" i="11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N73" i="15"/>
  <c r="N74" i="15"/>
  <c r="N75" i="15"/>
  <c r="N76" i="15"/>
  <c r="N77" i="15"/>
  <c r="N78" i="15"/>
  <c r="N79" i="15"/>
  <c r="N80" i="15"/>
  <c r="N81" i="15"/>
  <c r="N82" i="15"/>
  <c r="N83" i="15"/>
  <c r="N84" i="15"/>
  <c r="N85" i="15"/>
  <c r="N86" i="15"/>
  <c r="N87" i="15"/>
  <c r="N88" i="15"/>
  <c r="N89" i="15"/>
  <c r="N90" i="15"/>
  <c r="N91" i="15"/>
  <c r="N92" i="15"/>
  <c r="N93" i="15"/>
  <c r="N94" i="15"/>
  <c r="N95" i="15"/>
  <c r="N96" i="15"/>
  <c r="N97" i="15"/>
  <c r="N98" i="15"/>
  <c r="N99" i="15"/>
  <c r="N100" i="15"/>
  <c r="N101" i="15"/>
  <c r="N102" i="15"/>
  <c r="N103" i="15"/>
  <c r="N104" i="15"/>
  <c r="N105" i="15"/>
  <c r="N106" i="15"/>
  <c r="N107" i="15"/>
  <c r="N108" i="15"/>
  <c r="N109" i="15"/>
  <c r="N110" i="15"/>
  <c r="N111" i="15"/>
  <c r="N112" i="15"/>
  <c r="N113" i="15"/>
  <c r="N114" i="15"/>
  <c r="N115" i="15"/>
  <c r="N116" i="15"/>
  <c r="M40" i="16"/>
  <c r="M41" i="16"/>
  <c r="M43" i="16"/>
  <c r="M44" i="16"/>
  <c r="M45" i="16"/>
  <c r="M46" i="16"/>
  <c r="M47" i="16"/>
  <c r="L42" i="11"/>
  <c r="L43" i="11"/>
  <c r="L44" i="11"/>
  <c r="L45" i="11"/>
  <c r="L46" i="11"/>
  <c r="L47" i="11"/>
  <c r="L48" i="11"/>
  <c r="L49" i="11"/>
  <c r="L50" i="11"/>
  <c r="L51" i="11"/>
  <c r="L52" i="11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39" i="14"/>
  <c r="L40" i="14"/>
  <c r="L41" i="14"/>
  <c r="L42" i="14"/>
  <c r="L43" i="14"/>
  <c r="L44" i="14"/>
  <c r="L45" i="14"/>
  <c r="L46" i="14"/>
  <c r="L47" i="14"/>
  <c r="L48" i="14"/>
  <c r="L49" i="14"/>
  <c r="L50" i="14"/>
  <c r="L51" i="14"/>
  <c r="L52" i="14"/>
  <c r="M73" i="15"/>
  <c r="M74" i="15"/>
  <c r="M75" i="15"/>
  <c r="M76" i="15"/>
  <c r="M77" i="15"/>
  <c r="M78" i="15"/>
  <c r="M79" i="15"/>
  <c r="M80" i="15"/>
  <c r="M81" i="15"/>
  <c r="M82" i="15"/>
  <c r="M83" i="15"/>
  <c r="M84" i="15"/>
  <c r="M85" i="15"/>
  <c r="M86" i="15"/>
  <c r="M87" i="15"/>
  <c r="M88" i="15"/>
  <c r="M89" i="15"/>
  <c r="M90" i="15"/>
  <c r="M91" i="15"/>
  <c r="M92" i="15"/>
  <c r="M93" i="15"/>
  <c r="M94" i="15"/>
  <c r="M95" i="15"/>
  <c r="M96" i="15"/>
  <c r="M97" i="15"/>
  <c r="M98" i="15"/>
  <c r="M99" i="15"/>
  <c r="M100" i="15"/>
  <c r="M101" i="15"/>
  <c r="M102" i="15"/>
  <c r="M103" i="15"/>
  <c r="M104" i="15"/>
  <c r="M105" i="15"/>
  <c r="M106" i="15"/>
  <c r="M107" i="15"/>
  <c r="M108" i="15"/>
  <c r="M109" i="15"/>
  <c r="M110" i="15"/>
  <c r="M111" i="15"/>
  <c r="M112" i="15"/>
  <c r="M113" i="15"/>
  <c r="M114" i="15"/>
  <c r="M115" i="15"/>
  <c r="M116" i="15"/>
  <c r="L40" i="16"/>
  <c r="L41" i="16"/>
  <c r="L47" i="16" s="1"/>
  <c r="L43" i="16"/>
  <c r="L44" i="16"/>
  <c r="L45" i="16"/>
  <c r="L46" i="16"/>
  <c r="C13" i="19"/>
  <c r="D13" i="19"/>
  <c r="C12" i="19"/>
  <c r="D12" i="19"/>
  <c r="C11" i="19"/>
  <c r="D11" i="19"/>
  <c r="C10" i="19"/>
  <c r="D10" i="19"/>
  <c r="O34" i="18"/>
  <c r="O35" i="18"/>
  <c r="O36" i="18"/>
  <c r="O37" i="18"/>
  <c r="O38" i="18"/>
  <c r="O39" i="18"/>
  <c r="O40" i="18"/>
  <c r="O41" i="18"/>
  <c r="O42" i="18"/>
  <c r="O43" i="18"/>
  <c r="O44" i="18"/>
  <c r="O45" i="18"/>
  <c r="O46" i="18"/>
  <c r="O47" i="18"/>
  <c r="O48" i="18"/>
  <c r="O49" i="18"/>
  <c r="O50" i="18"/>
  <c r="O51" i="18"/>
  <c r="O52" i="18"/>
  <c r="O53" i="18"/>
  <c r="O54" i="18"/>
  <c r="O55" i="18"/>
  <c r="N34" i="18"/>
  <c r="N35" i="18"/>
  <c r="N36" i="18"/>
  <c r="N37" i="18"/>
  <c r="N38" i="18"/>
  <c r="N39" i="18"/>
  <c r="N40" i="18"/>
  <c r="N41" i="18"/>
  <c r="N42" i="18"/>
  <c r="N43" i="18"/>
  <c r="N44" i="18"/>
  <c r="N45" i="18"/>
  <c r="N46" i="18"/>
  <c r="N47" i="18"/>
  <c r="N48" i="18"/>
  <c r="N49" i="18"/>
  <c r="N50" i="18"/>
  <c r="N51" i="18"/>
  <c r="N52" i="18"/>
  <c r="N53" i="18"/>
  <c r="N54" i="18"/>
  <c r="N55" i="18"/>
  <c r="M34" i="18"/>
  <c r="M35" i="18"/>
  <c r="M36" i="18"/>
  <c r="M37" i="18"/>
  <c r="M38" i="18"/>
  <c r="M39" i="18"/>
  <c r="M40" i="18"/>
  <c r="M41" i="18"/>
  <c r="M42" i="18"/>
  <c r="M43" i="18"/>
  <c r="M44" i="18"/>
  <c r="M45" i="18"/>
  <c r="M46" i="18"/>
  <c r="M47" i="18"/>
  <c r="M48" i="18"/>
  <c r="M49" i="18"/>
  <c r="M50" i="18"/>
  <c r="M51" i="18"/>
  <c r="M52" i="18"/>
  <c r="M53" i="18"/>
  <c r="M54" i="18"/>
  <c r="M55" i="18"/>
  <c r="L34" i="18"/>
  <c r="L35" i="18"/>
  <c r="L36" i="18"/>
  <c r="L37" i="18"/>
  <c r="L38" i="18"/>
  <c r="L39" i="18"/>
  <c r="L40" i="18"/>
  <c r="L41" i="18"/>
  <c r="L42" i="18"/>
  <c r="L43" i="18"/>
  <c r="L44" i="18"/>
  <c r="L45" i="18"/>
  <c r="L46" i="18"/>
  <c r="L47" i="18"/>
  <c r="L48" i="18"/>
  <c r="L49" i="18"/>
  <c r="L50" i="18"/>
  <c r="L51" i="18"/>
  <c r="L52" i="18"/>
  <c r="L53" i="18"/>
  <c r="L54" i="18"/>
  <c r="L55" i="18"/>
  <c r="H112" i="15"/>
  <c r="L112" i="15"/>
  <c r="P53" i="15"/>
  <c r="E170" i="15"/>
  <c r="K112" i="15"/>
  <c r="O53" i="15"/>
  <c r="J112" i="15"/>
  <c r="N53" i="15"/>
  <c r="I112" i="15"/>
  <c r="M53" i="15"/>
  <c r="H111" i="15"/>
  <c r="L111" i="15"/>
  <c r="P52" i="15"/>
  <c r="E169" i="15"/>
  <c r="K111" i="15"/>
  <c r="O52" i="15"/>
  <c r="J111" i="15"/>
  <c r="N52" i="15"/>
  <c r="M52" i="15"/>
  <c r="I111" i="15"/>
  <c r="H90" i="15"/>
  <c r="L90" i="15"/>
  <c r="P31" i="15"/>
  <c r="E148" i="15"/>
  <c r="K90" i="15"/>
  <c r="O31" i="15"/>
  <c r="J90" i="15"/>
  <c r="N31" i="15"/>
  <c r="I90" i="15"/>
  <c r="M31" i="15"/>
  <c r="H89" i="15"/>
  <c r="L89" i="15"/>
  <c r="P30" i="15"/>
  <c r="E147" i="15"/>
  <c r="K89" i="15"/>
  <c r="O30" i="15"/>
  <c r="J89" i="15"/>
  <c r="N30" i="15"/>
  <c r="M30" i="15"/>
  <c r="I89" i="15"/>
  <c r="E174" i="15"/>
  <c r="E173" i="15"/>
  <c r="E172" i="15"/>
  <c r="E171" i="15"/>
  <c r="E168" i="15"/>
  <c r="E167" i="15"/>
  <c r="E166" i="15"/>
  <c r="E165" i="15"/>
  <c r="E164" i="15"/>
  <c r="E163" i="15"/>
  <c r="E162" i="15"/>
  <c r="E161" i="15"/>
  <c r="E160" i="15"/>
  <c r="E159" i="15"/>
  <c r="E158" i="15"/>
  <c r="E157" i="15"/>
  <c r="E156" i="15"/>
  <c r="E155" i="15"/>
  <c r="E154" i="15"/>
  <c r="E153" i="15"/>
  <c r="E152" i="15"/>
  <c r="E151" i="15"/>
  <c r="E150" i="15"/>
  <c r="E149" i="15"/>
  <c r="E146" i="15"/>
  <c r="E145" i="15"/>
  <c r="E144" i="15"/>
  <c r="E143" i="15"/>
  <c r="E142" i="15"/>
  <c r="E141" i="15"/>
  <c r="E140" i="15"/>
  <c r="E139" i="15"/>
  <c r="E138" i="15"/>
  <c r="E137" i="15"/>
  <c r="E136" i="15"/>
  <c r="E135" i="15"/>
  <c r="E134" i="15"/>
  <c r="E133" i="15"/>
  <c r="E132" i="15"/>
  <c r="E131" i="15"/>
  <c r="C174" i="15"/>
  <c r="C173" i="15"/>
  <c r="C172" i="15"/>
  <c r="C171" i="15"/>
  <c r="C170" i="15"/>
  <c r="C169" i="15"/>
  <c r="C168" i="15"/>
  <c r="C167" i="15"/>
  <c r="C166" i="15"/>
  <c r="C165" i="15"/>
  <c r="C164" i="15"/>
  <c r="C163" i="15"/>
  <c r="C162" i="15"/>
  <c r="C161" i="15"/>
  <c r="C160" i="15"/>
  <c r="C159" i="15"/>
  <c r="C158" i="15"/>
  <c r="C157" i="15"/>
  <c r="C156" i="15"/>
  <c r="C155" i="15"/>
  <c r="C154" i="15"/>
  <c r="C153" i="15"/>
  <c r="C152" i="15"/>
  <c r="C151" i="15"/>
  <c r="C150" i="15"/>
  <c r="C149" i="15"/>
  <c r="C148" i="15"/>
  <c r="C147" i="15"/>
  <c r="C146" i="15"/>
  <c r="C145" i="15"/>
  <c r="C144" i="15"/>
  <c r="C143" i="15"/>
  <c r="C142" i="15"/>
  <c r="C141" i="15"/>
  <c r="C140" i="15"/>
  <c r="C139" i="15"/>
  <c r="C138" i="15"/>
  <c r="C137" i="15"/>
  <c r="C136" i="15"/>
  <c r="C135" i="15"/>
  <c r="C134" i="15"/>
  <c r="C133" i="15"/>
  <c r="C132" i="15"/>
  <c r="C131" i="15"/>
  <c r="C130" i="15"/>
  <c r="C129" i="15"/>
  <c r="C128" i="15"/>
  <c r="C127" i="15"/>
  <c r="A115" i="15"/>
  <c r="A113" i="15"/>
  <c r="A111" i="15"/>
  <c r="A109" i="15"/>
  <c r="A107" i="15"/>
  <c r="A105" i="15"/>
  <c r="A103" i="15"/>
  <c r="A101" i="15"/>
  <c r="A99" i="15"/>
  <c r="A97" i="15"/>
  <c r="A95" i="15"/>
  <c r="A93" i="15"/>
  <c r="A91" i="15"/>
  <c r="A89" i="15"/>
  <c r="A87" i="15"/>
  <c r="A85" i="15"/>
  <c r="A83" i="15"/>
  <c r="A81" i="15"/>
  <c r="A79" i="15"/>
  <c r="A77" i="15"/>
  <c r="A75" i="15"/>
  <c r="A73" i="15"/>
  <c r="A71" i="15"/>
  <c r="A69" i="15"/>
  <c r="A173" i="15"/>
  <c r="A171" i="15"/>
  <c r="A169" i="15"/>
  <c r="A167" i="15"/>
  <c r="A165" i="15"/>
  <c r="A163" i="15"/>
  <c r="A161" i="15"/>
  <c r="A159" i="15"/>
  <c r="A157" i="15"/>
  <c r="A155" i="15"/>
  <c r="A153" i="15"/>
  <c r="A151" i="15"/>
  <c r="A149" i="15"/>
  <c r="A147" i="15"/>
  <c r="A145" i="15"/>
  <c r="A143" i="15"/>
  <c r="A141" i="15"/>
  <c r="A139" i="15"/>
  <c r="A137" i="15"/>
  <c r="A135" i="15"/>
  <c r="A133" i="15"/>
  <c r="A131" i="15"/>
  <c r="A129" i="15"/>
  <c r="A127" i="15"/>
  <c r="B170" i="15"/>
  <c r="B169" i="15"/>
  <c r="B166" i="15"/>
  <c r="B165" i="15"/>
  <c r="B162" i="15"/>
  <c r="B161" i="15"/>
  <c r="B158" i="15"/>
  <c r="B157" i="15"/>
  <c r="B154" i="15"/>
  <c r="B153" i="15"/>
  <c r="B150" i="15"/>
  <c r="B149" i="15"/>
  <c r="B146" i="15"/>
  <c r="B145" i="15"/>
  <c r="B142" i="15"/>
  <c r="B141" i="15"/>
  <c r="L116" i="15"/>
  <c r="K116" i="15"/>
  <c r="J116" i="15"/>
  <c r="I116" i="15"/>
  <c r="H116" i="15"/>
  <c r="G116" i="15"/>
  <c r="L115" i="15"/>
  <c r="K115" i="15"/>
  <c r="J115" i="15"/>
  <c r="I115" i="15"/>
  <c r="H115" i="15"/>
  <c r="G115" i="15"/>
  <c r="L114" i="15"/>
  <c r="K114" i="15"/>
  <c r="J114" i="15"/>
  <c r="I114" i="15"/>
  <c r="H114" i="15"/>
  <c r="G114" i="15"/>
  <c r="L113" i="15"/>
  <c r="K113" i="15"/>
  <c r="J113" i="15"/>
  <c r="I113" i="15"/>
  <c r="H113" i="15"/>
  <c r="G113" i="15"/>
  <c r="G53" i="15"/>
  <c r="G112" i="15"/>
  <c r="G52" i="15"/>
  <c r="G111" i="15"/>
  <c r="L110" i="15"/>
  <c r="K110" i="15"/>
  <c r="J110" i="15"/>
  <c r="I110" i="15"/>
  <c r="H110" i="15"/>
  <c r="G110" i="15"/>
  <c r="L109" i="15"/>
  <c r="K109" i="15"/>
  <c r="J109" i="15"/>
  <c r="I109" i="15"/>
  <c r="H109" i="15"/>
  <c r="G109" i="15"/>
  <c r="L108" i="15"/>
  <c r="K108" i="15"/>
  <c r="J108" i="15"/>
  <c r="I108" i="15"/>
  <c r="H108" i="15"/>
  <c r="G108" i="15"/>
  <c r="L107" i="15"/>
  <c r="K107" i="15"/>
  <c r="J107" i="15"/>
  <c r="I107" i="15"/>
  <c r="H107" i="15"/>
  <c r="G107" i="15"/>
  <c r="L106" i="15"/>
  <c r="K106" i="15"/>
  <c r="J106" i="15"/>
  <c r="I106" i="15"/>
  <c r="H106" i="15"/>
  <c r="G106" i="15"/>
  <c r="L105" i="15"/>
  <c r="K105" i="15"/>
  <c r="J105" i="15"/>
  <c r="I105" i="15"/>
  <c r="H105" i="15"/>
  <c r="G105" i="15"/>
  <c r="L104" i="15"/>
  <c r="K104" i="15"/>
  <c r="J104" i="15"/>
  <c r="I104" i="15"/>
  <c r="H104" i="15"/>
  <c r="G104" i="15"/>
  <c r="L103" i="15"/>
  <c r="K103" i="15"/>
  <c r="J103" i="15"/>
  <c r="I103" i="15"/>
  <c r="H103" i="15"/>
  <c r="G103" i="15"/>
  <c r="L102" i="15"/>
  <c r="K102" i="15"/>
  <c r="J102" i="15"/>
  <c r="I102" i="15"/>
  <c r="H102" i="15"/>
  <c r="G102" i="15"/>
  <c r="L101" i="15"/>
  <c r="K101" i="15"/>
  <c r="J101" i="15"/>
  <c r="I101" i="15"/>
  <c r="H101" i="15"/>
  <c r="G101" i="15"/>
  <c r="L100" i="15"/>
  <c r="K100" i="15"/>
  <c r="J100" i="15"/>
  <c r="I100" i="15"/>
  <c r="H100" i="15"/>
  <c r="G100" i="15"/>
  <c r="L99" i="15"/>
  <c r="K99" i="15"/>
  <c r="J99" i="15"/>
  <c r="I99" i="15"/>
  <c r="H99" i="15"/>
  <c r="G99" i="15"/>
  <c r="L98" i="15"/>
  <c r="K98" i="15"/>
  <c r="J98" i="15"/>
  <c r="I98" i="15"/>
  <c r="H98" i="15"/>
  <c r="G98" i="15"/>
  <c r="L97" i="15"/>
  <c r="K97" i="15"/>
  <c r="J97" i="15"/>
  <c r="I97" i="15"/>
  <c r="H97" i="15"/>
  <c r="G97" i="15"/>
  <c r="L96" i="15"/>
  <c r="K96" i="15"/>
  <c r="J96" i="15"/>
  <c r="I96" i="15"/>
  <c r="H96" i="15"/>
  <c r="G96" i="15"/>
  <c r="L95" i="15"/>
  <c r="K95" i="15"/>
  <c r="J95" i="15"/>
  <c r="I95" i="15"/>
  <c r="H95" i="15"/>
  <c r="G95" i="15"/>
  <c r="L94" i="15"/>
  <c r="K94" i="15"/>
  <c r="J94" i="15"/>
  <c r="I94" i="15"/>
  <c r="H94" i="15"/>
  <c r="G94" i="15"/>
  <c r="L93" i="15"/>
  <c r="K93" i="15"/>
  <c r="J93" i="15"/>
  <c r="I93" i="15"/>
  <c r="H93" i="15"/>
  <c r="G93" i="15"/>
  <c r="L92" i="15"/>
  <c r="K92" i="15"/>
  <c r="J92" i="15"/>
  <c r="I92" i="15"/>
  <c r="H92" i="15"/>
  <c r="G92" i="15"/>
  <c r="L91" i="15"/>
  <c r="K91" i="15"/>
  <c r="J91" i="15"/>
  <c r="I91" i="15"/>
  <c r="H91" i="15"/>
  <c r="G91" i="15"/>
  <c r="G31" i="15"/>
  <c r="G90" i="15"/>
  <c r="G30" i="15"/>
  <c r="G89" i="15"/>
  <c r="L88" i="15"/>
  <c r="K88" i="15"/>
  <c r="J88" i="15"/>
  <c r="I88" i="15"/>
  <c r="H88" i="15"/>
  <c r="G88" i="15"/>
  <c r="L87" i="15"/>
  <c r="K87" i="15"/>
  <c r="J87" i="15"/>
  <c r="I87" i="15"/>
  <c r="H87" i="15"/>
  <c r="G87" i="15"/>
  <c r="L86" i="15"/>
  <c r="K86" i="15"/>
  <c r="J86" i="15"/>
  <c r="I86" i="15"/>
  <c r="H86" i="15"/>
  <c r="G86" i="15"/>
  <c r="L85" i="15"/>
  <c r="K85" i="15"/>
  <c r="J85" i="15"/>
  <c r="I85" i="15"/>
  <c r="H85" i="15"/>
  <c r="G85" i="15"/>
  <c r="L84" i="15"/>
  <c r="K84" i="15"/>
  <c r="J84" i="15"/>
  <c r="I84" i="15"/>
  <c r="H84" i="15"/>
  <c r="G84" i="15"/>
  <c r="L83" i="15"/>
  <c r="K83" i="15"/>
  <c r="J83" i="15"/>
  <c r="I83" i="15"/>
  <c r="H83" i="15"/>
  <c r="G83" i="15"/>
  <c r="L82" i="15"/>
  <c r="K82" i="15"/>
  <c r="J82" i="15"/>
  <c r="I82" i="15"/>
  <c r="H82" i="15"/>
  <c r="G82" i="15"/>
  <c r="L81" i="15"/>
  <c r="K81" i="15"/>
  <c r="J81" i="15"/>
  <c r="I81" i="15"/>
  <c r="H81" i="15"/>
  <c r="G81" i="15"/>
  <c r="L80" i="15"/>
  <c r="K80" i="15"/>
  <c r="J80" i="15"/>
  <c r="I80" i="15"/>
  <c r="H80" i="15"/>
  <c r="G80" i="15"/>
  <c r="L79" i="15"/>
  <c r="K79" i="15"/>
  <c r="J79" i="15"/>
  <c r="I79" i="15"/>
  <c r="H79" i="15"/>
  <c r="G79" i="15"/>
  <c r="L78" i="15"/>
  <c r="K78" i="15"/>
  <c r="J78" i="15"/>
  <c r="I78" i="15"/>
  <c r="H78" i="15"/>
  <c r="G78" i="15"/>
  <c r="L77" i="15"/>
  <c r="K77" i="15"/>
  <c r="J77" i="15"/>
  <c r="I77" i="15"/>
  <c r="H77" i="15"/>
  <c r="G77" i="15"/>
  <c r="L76" i="15"/>
  <c r="K76" i="15"/>
  <c r="J76" i="15"/>
  <c r="I76" i="15"/>
  <c r="H76" i="15"/>
  <c r="G76" i="15"/>
  <c r="L75" i="15"/>
  <c r="K75" i="15"/>
  <c r="J75" i="15"/>
  <c r="I75" i="15"/>
  <c r="H75" i="15"/>
  <c r="G75" i="15"/>
  <c r="L74" i="15"/>
  <c r="K74" i="15"/>
  <c r="J74" i="15"/>
  <c r="I74" i="15"/>
  <c r="H74" i="15"/>
  <c r="G74" i="15"/>
  <c r="L73" i="15"/>
  <c r="K73" i="15"/>
  <c r="J73" i="15"/>
  <c r="I73" i="15"/>
  <c r="H73" i="15"/>
  <c r="G73" i="15"/>
  <c r="C116" i="15"/>
  <c r="C115" i="15"/>
  <c r="C114" i="15"/>
  <c r="C113" i="15"/>
  <c r="C112" i="15"/>
  <c r="C111" i="15"/>
  <c r="C110" i="15"/>
  <c r="C109" i="15"/>
  <c r="C108" i="15"/>
  <c r="C107" i="15"/>
  <c r="C106" i="15"/>
  <c r="C105" i="15"/>
  <c r="C104" i="15"/>
  <c r="C103" i="15"/>
  <c r="C102" i="15"/>
  <c r="C101" i="15"/>
  <c r="C100" i="15"/>
  <c r="C99" i="15"/>
  <c r="C98" i="15"/>
  <c r="C97" i="15"/>
  <c r="C96" i="15"/>
  <c r="C95" i="15"/>
  <c r="C94" i="15"/>
  <c r="C93" i="15"/>
  <c r="C92" i="15"/>
  <c r="C91" i="15"/>
  <c r="C90" i="15"/>
  <c r="C89" i="15"/>
  <c r="C88" i="15"/>
  <c r="C87" i="15"/>
  <c r="C86" i="15"/>
  <c r="C85" i="15"/>
  <c r="C84" i="15"/>
  <c r="C83" i="15"/>
  <c r="C82" i="15"/>
  <c r="C81" i="15"/>
  <c r="C80" i="15"/>
  <c r="C79" i="15"/>
  <c r="C78" i="15"/>
  <c r="C77" i="15"/>
  <c r="C76" i="15"/>
  <c r="C75" i="15"/>
  <c r="C74" i="15"/>
  <c r="C73" i="15"/>
  <c r="C72" i="15"/>
  <c r="C71" i="15"/>
  <c r="B112" i="15"/>
  <c r="B111" i="15"/>
  <c r="B108" i="15"/>
  <c r="B107" i="15"/>
  <c r="B104" i="15"/>
  <c r="B103" i="15"/>
  <c r="B100" i="15"/>
  <c r="B99" i="15"/>
  <c r="B96" i="15"/>
  <c r="B95" i="15"/>
  <c r="B92" i="15"/>
  <c r="B91" i="15"/>
  <c r="B88" i="15"/>
  <c r="B87" i="15"/>
  <c r="B84" i="15"/>
  <c r="B83" i="15"/>
  <c r="P57" i="15"/>
  <c r="O57" i="15"/>
  <c r="N57" i="15"/>
  <c r="M57" i="15"/>
  <c r="P56" i="15"/>
  <c r="O56" i="15"/>
  <c r="N56" i="15"/>
  <c r="M56" i="15"/>
  <c r="P55" i="15"/>
  <c r="O55" i="15"/>
  <c r="N55" i="15"/>
  <c r="M55" i="15"/>
  <c r="P54" i="15"/>
  <c r="O54" i="15"/>
  <c r="N54" i="15"/>
  <c r="M54" i="15"/>
  <c r="P51" i="15"/>
  <c r="O51" i="15"/>
  <c r="N51" i="15"/>
  <c r="M51" i="15"/>
  <c r="P50" i="15"/>
  <c r="O50" i="15"/>
  <c r="N50" i="15"/>
  <c r="M50" i="15"/>
  <c r="P49" i="15"/>
  <c r="O49" i="15"/>
  <c r="N49" i="15"/>
  <c r="M49" i="15"/>
  <c r="P48" i="15"/>
  <c r="O48" i="15"/>
  <c r="N48" i="15"/>
  <c r="M48" i="15"/>
  <c r="P47" i="15"/>
  <c r="O47" i="15"/>
  <c r="N47" i="15"/>
  <c r="M47" i="15"/>
  <c r="P46" i="15"/>
  <c r="O46" i="15"/>
  <c r="N46" i="15"/>
  <c r="M46" i="15"/>
  <c r="P45" i="15"/>
  <c r="O45" i="15"/>
  <c r="N45" i="15"/>
  <c r="M45" i="15"/>
  <c r="P44" i="15"/>
  <c r="O44" i="15"/>
  <c r="N44" i="15"/>
  <c r="M44" i="15"/>
  <c r="P43" i="15"/>
  <c r="O43" i="15"/>
  <c r="N43" i="15"/>
  <c r="M43" i="15"/>
  <c r="P42" i="15"/>
  <c r="O42" i="15"/>
  <c r="N42" i="15"/>
  <c r="M42" i="15"/>
  <c r="P41" i="15"/>
  <c r="O41" i="15"/>
  <c r="N41" i="15"/>
  <c r="M41" i="15"/>
  <c r="P40" i="15"/>
  <c r="O40" i="15"/>
  <c r="N40" i="15"/>
  <c r="M40" i="15"/>
  <c r="P39" i="15"/>
  <c r="O39" i="15"/>
  <c r="N39" i="15"/>
  <c r="M39" i="15"/>
  <c r="P38" i="15"/>
  <c r="O38" i="15"/>
  <c r="N38" i="15"/>
  <c r="M38" i="15"/>
  <c r="P37" i="15"/>
  <c r="O37" i="15"/>
  <c r="N37" i="15"/>
  <c r="M37" i="15"/>
  <c r="P36" i="15"/>
  <c r="O36" i="15"/>
  <c r="N36" i="15"/>
  <c r="M36" i="15"/>
  <c r="P35" i="15"/>
  <c r="O35" i="15"/>
  <c r="N35" i="15"/>
  <c r="M35" i="15"/>
  <c r="P34" i="15"/>
  <c r="O34" i="15"/>
  <c r="N34" i="15"/>
  <c r="M34" i="15"/>
  <c r="P33" i="15"/>
  <c r="O33" i="15"/>
  <c r="N33" i="15"/>
  <c r="M33" i="15"/>
  <c r="P32" i="15"/>
  <c r="O32" i="15"/>
  <c r="N32" i="15"/>
  <c r="M32" i="15"/>
  <c r="P29" i="15"/>
  <c r="O29" i="15"/>
  <c r="N29" i="15"/>
  <c r="M29" i="15"/>
  <c r="P28" i="15"/>
  <c r="O28" i="15"/>
  <c r="N28" i="15"/>
  <c r="M28" i="15"/>
  <c r="P27" i="15"/>
  <c r="O27" i="15"/>
  <c r="N27" i="15"/>
  <c r="M27" i="15"/>
  <c r="P26" i="15"/>
  <c r="O26" i="15"/>
  <c r="N26" i="15"/>
  <c r="M26" i="15"/>
  <c r="P25" i="15"/>
  <c r="O25" i="15"/>
  <c r="N25" i="15"/>
  <c r="M25" i="15"/>
  <c r="P24" i="15"/>
  <c r="O24" i="15"/>
  <c r="N24" i="15"/>
  <c r="M24" i="15"/>
  <c r="H57" i="15"/>
  <c r="G57" i="15"/>
  <c r="H56" i="15"/>
  <c r="G56" i="15"/>
  <c r="H55" i="15"/>
  <c r="G55" i="15"/>
  <c r="H54" i="15"/>
  <c r="G54" i="15"/>
  <c r="H53" i="15"/>
  <c r="H52" i="15"/>
  <c r="H51" i="15"/>
  <c r="G51" i="15"/>
  <c r="H50" i="15"/>
  <c r="G50" i="15"/>
  <c r="H49" i="15"/>
  <c r="G49" i="15"/>
  <c r="H48" i="15"/>
  <c r="G48" i="15"/>
  <c r="H47" i="15"/>
  <c r="G47" i="15"/>
  <c r="H46" i="15"/>
  <c r="G46" i="15"/>
  <c r="H45" i="15"/>
  <c r="G45" i="15"/>
  <c r="H44" i="15"/>
  <c r="G44" i="15"/>
  <c r="H43" i="15"/>
  <c r="G43" i="15"/>
  <c r="H42" i="15"/>
  <c r="G42" i="15"/>
  <c r="H41" i="15"/>
  <c r="G41" i="15"/>
  <c r="H40" i="15"/>
  <c r="G40" i="15"/>
  <c r="H39" i="15"/>
  <c r="G39" i="15"/>
  <c r="H38" i="15"/>
  <c r="G38" i="15"/>
  <c r="H37" i="15"/>
  <c r="G37" i="15"/>
  <c r="H36" i="15"/>
  <c r="G36" i="15"/>
  <c r="H35" i="15"/>
  <c r="G35" i="15"/>
  <c r="H34" i="15"/>
  <c r="G34" i="15"/>
  <c r="H33" i="15"/>
  <c r="G33" i="15"/>
  <c r="H32" i="15"/>
  <c r="G32" i="15"/>
  <c r="H31" i="15"/>
  <c r="H30" i="15"/>
  <c r="H29" i="15"/>
  <c r="G29" i="15"/>
  <c r="H28" i="15"/>
  <c r="G28" i="15"/>
  <c r="H27" i="15"/>
  <c r="G27" i="15"/>
  <c r="H26" i="15"/>
  <c r="G26" i="15"/>
  <c r="H25" i="15"/>
  <c r="G25" i="15"/>
  <c r="H24" i="15"/>
  <c r="G24" i="15"/>
  <c r="C126" i="15"/>
  <c r="C125" i="15"/>
  <c r="A125" i="15"/>
  <c r="B174" i="15"/>
  <c r="B173" i="15"/>
  <c r="B172" i="15"/>
  <c r="B171" i="15"/>
  <c r="C70" i="15"/>
  <c r="C69" i="15"/>
  <c r="C68" i="15"/>
  <c r="C67" i="15"/>
  <c r="A67" i="15"/>
  <c r="P23" i="15"/>
  <c r="O23" i="15"/>
  <c r="N23" i="15"/>
  <c r="M23" i="15"/>
  <c r="P21" i="15"/>
  <c r="O21" i="15"/>
  <c r="N21" i="15"/>
  <c r="M21" i="15"/>
  <c r="P19" i="15"/>
  <c r="O19" i="15"/>
  <c r="N19" i="15"/>
  <c r="M19" i="15"/>
  <c r="P17" i="15"/>
  <c r="O17" i="15"/>
  <c r="N17" i="15"/>
  <c r="M17" i="15"/>
  <c r="P15" i="15"/>
  <c r="O15" i="15"/>
  <c r="N15" i="15"/>
  <c r="M15" i="15"/>
  <c r="H23" i="15"/>
  <c r="G23" i="15"/>
  <c r="H21" i="15"/>
  <c r="G21" i="15"/>
  <c r="H19" i="15"/>
  <c r="G19" i="15"/>
  <c r="H17" i="15"/>
  <c r="G17" i="15"/>
  <c r="H15" i="15"/>
  <c r="G15" i="15"/>
  <c r="H13" i="15"/>
  <c r="H11" i="15"/>
  <c r="H9" i="15"/>
  <c r="B168" i="15"/>
  <c r="B167" i="15"/>
  <c r="B164" i="15"/>
  <c r="B163" i="15"/>
  <c r="B160" i="15"/>
  <c r="B159" i="15"/>
  <c r="B156" i="15"/>
  <c r="B155" i="15"/>
  <c r="B152" i="15"/>
  <c r="B151" i="15"/>
  <c r="B148" i="15"/>
  <c r="B147" i="15"/>
  <c r="B144" i="15"/>
  <c r="B143" i="15"/>
  <c r="B140" i="15"/>
  <c r="B139" i="15"/>
  <c r="B138" i="15"/>
  <c r="B137" i="15"/>
  <c r="B136" i="15"/>
  <c r="B135" i="15"/>
  <c r="B134" i="15"/>
  <c r="B133" i="15"/>
  <c r="B132" i="15"/>
  <c r="B131" i="15"/>
  <c r="B130" i="15"/>
  <c r="B129" i="15"/>
  <c r="B128" i="15"/>
  <c r="B127" i="15"/>
  <c r="B126" i="15"/>
  <c r="B125" i="15"/>
  <c r="B124" i="15"/>
  <c r="B123" i="15"/>
  <c r="B116" i="15"/>
  <c r="B115" i="15"/>
  <c r="B114" i="15"/>
  <c r="B113" i="15"/>
  <c r="B110" i="15"/>
  <c r="B109" i="15"/>
  <c r="B106" i="15"/>
  <c r="B105" i="15"/>
  <c r="B102" i="15"/>
  <c r="B101" i="15"/>
  <c r="B98" i="15"/>
  <c r="B97" i="15"/>
  <c r="B94" i="15"/>
  <c r="B93" i="15"/>
  <c r="B90" i="15"/>
  <c r="B89" i="15"/>
  <c r="B86" i="15"/>
  <c r="B85" i="15"/>
  <c r="B82" i="15"/>
  <c r="B81" i="15"/>
  <c r="B80" i="15"/>
  <c r="B79" i="15"/>
  <c r="B78" i="15"/>
  <c r="B77" i="15"/>
  <c r="B76" i="15"/>
  <c r="B75" i="15"/>
  <c r="B74" i="15"/>
  <c r="B73" i="15"/>
  <c r="B72" i="15"/>
  <c r="B71" i="15"/>
  <c r="B70" i="15"/>
  <c r="B69" i="15"/>
  <c r="B68" i="15"/>
  <c r="B67" i="15"/>
  <c r="B66" i="15"/>
  <c r="B65" i="15"/>
  <c r="H8" i="15"/>
  <c r="P22" i="15"/>
  <c r="O22" i="15"/>
  <c r="N22" i="15"/>
  <c r="M22" i="15"/>
  <c r="P20" i="15"/>
  <c r="O20" i="15"/>
  <c r="N20" i="15"/>
  <c r="M20" i="15"/>
  <c r="P18" i="15"/>
  <c r="O18" i="15"/>
  <c r="N18" i="15"/>
  <c r="M18" i="15"/>
  <c r="P16" i="15"/>
  <c r="O16" i="15"/>
  <c r="N16" i="15"/>
  <c r="M16" i="15"/>
  <c r="P14" i="15"/>
  <c r="P58" i="15" s="1"/>
  <c r="O14" i="15"/>
  <c r="N14" i="15"/>
  <c r="N58" i="15" s="1"/>
  <c r="M14" i="15"/>
  <c r="G22" i="15"/>
  <c r="H22" i="15"/>
  <c r="G20" i="15"/>
  <c r="H20" i="15"/>
  <c r="G18" i="15"/>
  <c r="H18" i="15"/>
  <c r="G16" i="15"/>
  <c r="H16" i="15"/>
  <c r="G14" i="15"/>
  <c r="H14" i="15"/>
  <c r="H12" i="15"/>
  <c r="H10" i="15"/>
  <c r="D81" i="18"/>
  <c r="B81" i="18"/>
  <c r="A81" i="18"/>
  <c r="D80" i="18"/>
  <c r="B80" i="18"/>
  <c r="A80" i="18"/>
  <c r="D79" i="18"/>
  <c r="B79" i="18"/>
  <c r="A79" i="18"/>
  <c r="D78" i="18"/>
  <c r="B78" i="18"/>
  <c r="A78" i="18"/>
  <c r="D77" i="18"/>
  <c r="B77" i="18"/>
  <c r="A77" i="18"/>
  <c r="D76" i="18"/>
  <c r="B76" i="18"/>
  <c r="A76" i="18"/>
  <c r="D75" i="18"/>
  <c r="B75" i="18"/>
  <c r="A75" i="18"/>
  <c r="D74" i="18"/>
  <c r="B74" i="18"/>
  <c r="A74" i="18"/>
  <c r="D73" i="18"/>
  <c r="B73" i="18"/>
  <c r="A73" i="18"/>
  <c r="D72" i="18"/>
  <c r="B72" i="18"/>
  <c r="A72" i="18"/>
  <c r="D71" i="18"/>
  <c r="B71" i="18"/>
  <c r="A71" i="18"/>
  <c r="D70" i="18"/>
  <c r="B70" i="18"/>
  <c r="A70" i="18"/>
  <c r="D69" i="18"/>
  <c r="B69" i="18"/>
  <c r="A69" i="18"/>
  <c r="D68" i="18"/>
  <c r="B68" i="18"/>
  <c r="A68" i="18"/>
  <c r="D67" i="18"/>
  <c r="B67" i="18"/>
  <c r="A67" i="18"/>
  <c r="D66" i="18"/>
  <c r="B66" i="18"/>
  <c r="A66" i="18"/>
  <c r="D65" i="18"/>
  <c r="B65" i="18"/>
  <c r="A65" i="18"/>
  <c r="D64" i="18"/>
  <c r="B64" i="18"/>
  <c r="A64" i="18"/>
  <c r="D63" i="18"/>
  <c r="B63" i="18"/>
  <c r="A63" i="18"/>
  <c r="D62" i="18"/>
  <c r="B62" i="18"/>
  <c r="A62" i="18"/>
  <c r="D61" i="18"/>
  <c r="B61" i="18"/>
  <c r="A61" i="18"/>
  <c r="K54" i="18"/>
  <c r="J54" i="18"/>
  <c r="I54" i="18"/>
  <c r="H54" i="18"/>
  <c r="G54" i="18"/>
  <c r="F54" i="18"/>
  <c r="B54" i="18"/>
  <c r="A54" i="18"/>
  <c r="K53" i="18"/>
  <c r="J53" i="18"/>
  <c r="I53" i="18"/>
  <c r="H53" i="18"/>
  <c r="G53" i="18"/>
  <c r="F53" i="18"/>
  <c r="B53" i="18"/>
  <c r="A53" i="18"/>
  <c r="K52" i="18"/>
  <c r="J52" i="18"/>
  <c r="I52" i="18"/>
  <c r="H52" i="18"/>
  <c r="G52" i="18"/>
  <c r="F52" i="18"/>
  <c r="B52" i="18"/>
  <c r="A52" i="18"/>
  <c r="K51" i="18"/>
  <c r="J51" i="18"/>
  <c r="I51" i="18"/>
  <c r="H51" i="18"/>
  <c r="G51" i="18"/>
  <c r="F51" i="18"/>
  <c r="B51" i="18"/>
  <c r="A51" i="18"/>
  <c r="K50" i="18"/>
  <c r="J50" i="18"/>
  <c r="I50" i="18"/>
  <c r="H50" i="18"/>
  <c r="G50" i="18"/>
  <c r="F50" i="18"/>
  <c r="B50" i="18"/>
  <c r="A50" i="18"/>
  <c r="K49" i="18"/>
  <c r="J49" i="18"/>
  <c r="I49" i="18"/>
  <c r="H49" i="18"/>
  <c r="G49" i="18"/>
  <c r="F49" i="18"/>
  <c r="B49" i="18"/>
  <c r="A49" i="18"/>
  <c r="K48" i="18"/>
  <c r="J48" i="18"/>
  <c r="I48" i="18"/>
  <c r="H48" i="18"/>
  <c r="G48" i="18"/>
  <c r="F48" i="18"/>
  <c r="B48" i="18"/>
  <c r="A48" i="18"/>
  <c r="K47" i="18"/>
  <c r="J47" i="18"/>
  <c r="I47" i="18"/>
  <c r="H47" i="18"/>
  <c r="G47" i="18"/>
  <c r="F47" i="18"/>
  <c r="B47" i="18"/>
  <c r="A47" i="18"/>
  <c r="K46" i="18"/>
  <c r="J46" i="18"/>
  <c r="I46" i="18"/>
  <c r="H46" i="18"/>
  <c r="G46" i="18"/>
  <c r="F46" i="18"/>
  <c r="B46" i="18"/>
  <c r="A46" i="18"/>
  <c r="K45" i="18"/>
  <c r="J45" i="18"/>
  <c r="I45" i="18"/>
  <c r="H45" i="18"/>
  <c r="G45" i="18"/>
  <c r="F45" i="18"/>
  <c r="B45" i="18"/>
  <c r="A45" i="18"/>
  <c r="K44" i="18"/>
  <c r="J44" i="18"/>
  <c r="I44" i="18"/>
  <c r="H44" i="18"/>
  <c r="G44" i="18"/>
  <c r="F44" i="18"/>
  <c r="B44" i="18"/>
  <c r="A44" i="18"/>
  <c r="K43" i="18"/>
  <c r="J43" i="18"/>
  <c r="I43" i="18"/>
  <c r="H43" i="18"/>
  <c r="G43" i="18"/>
  <c r="F43" i="18"/>
  <c r="B43" i="18"/>
  <c r="A43" i="18"/>
  <c r="K42" i="18"/>
  <c r="J42" i="18"/>
  <c r="I42" i="18"/>
  <c r="H42" i="18"/>
  <c r="G42" i="18"/>
  <c r="F42" i="18"/>
  <c r="B42" i="18"/>
  <c r="A42" i="18"/>
  <c r="K41" i="18"/>
  <c r="J41" i="18"/>
  <c r="I41" i="18"/>
  <c r="H41" i="18"/>
  <c r="G41" i="18"/>
  <c r="F41" i="18"/>
  <c r="B41" i="18"/>
  <c r="A41" i="18"/>
  <c r="K40" i="18"/>
  <c r="J40" i="18"/>
  <c r="I40" i="18"/>
  <c r="H40" i="18"/>
  <c r="G40" i="18"/>
  <c r="F40" i="18"/>
  <c r="B40" i="18"/>
  <c r="A40" i="18"/>
  <c r="K39" i="18"/>
  <c r="J39" i="18"/>
  <c r="I39" i="18"/>
  <c r="H39" i="18"/>
  <c r="G39" i="18"/>
  <c r="F39" i="18"/>
  <c r="B39" i="18"/>
  <c r="A39" i="18"/>
  <c r="K38" i="18"/>
  <c r="J38" i="18"/>
  <c r="I38" i="18"/>
  <c r="H38" i="18"/>
  <c r="G38" i="18"/>
  <c r="F38" i="18"/>
  <c r="B38" i="18"/>
  <c r="A38" i="18"/>
  <c r="K37" i="18"/>
  <c r="J37" i="18"/>
  <c r="I37" i="18"/>
  <c r="H37" i="18"/>
  <c r="G37" i="18"/>
  <c r="F37" i="18"/>
  <c r="B37" i="18"/>
  <c r="A37" i="18"/>
  <c r="K36" i="18"/>
  <c r="J36" i="18"/>
  <c r="I36" i="18"/>
  <c r="H36" i="18"/>
  <c r="G36" i="18"/>
  <c r="F36" i="18"/>
  <c r="B36" i="18"/>
  <c r="A36" i="18"/>
  <c r="K35" i="18"/>
  <c r="J35" i="18"/>
  <c r="I35" i="18"/>
  <c r="H35" i="18"/>
  <c r="G35" i="18"/>
  <c r="F35" i="18"/>
  <c r="B35" i="18"/>
  <c r="A35" i="18"/>
  <c r="K34" i="18"/>
  <c r="J34" i="18"/>
  <c r="I34" i="18"/>
  <c r="H34" i="18"/>
  <c r="G34" i="18"/>
  <c r="F34" i="18"/>
  <c r="B34" i="18"/>
  <c r="A34" i="18"/>
  <c r="O6" i="18"/>
  <c r="O7" i="18"/>
  <c r="O8" i="18"/>
  <c r="O9" i="18"/>
  <c r="O10" i="18"/>
  <c r="O11" i="18"/>
  <c r="O12" i="18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N6" i="18"/>
  <c r="N7" i="18"/>
  <c r="N8" i="18"/>
  <c r="N9" i="18"/>
  <c r="N10" i="18"/>
  <c r="N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M6" i="18"/>
  <c r="M7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L6" i="18"/>
  <c r="L7" i="18"/>
  <c r="L8" i="18"/>
  <c r="L9" i="18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G26" i="18"/>
  <c r="F26" i="18"/>
  <c r="G25" i="18"/>
  <c r="F25" i="18"/>
  <c r="G24" i="18"/>
  <c r="F24" i="18"/>
  <c r="G23" i="18"/>
  <c r="F23" i="18"/>
  <c r="G22" i="18"/>
  <c r="F22" i="18"/>
  <c r="G21" i="18"/>
  <c r="F21" i="18"/>
  <c r="G20" i="18"/>
  <c r="F20" i="18"/>
  <c r="G19" i="18"/>
  <c r="F19" i="18"/>
  <c r="G18" i="18"/>
  <c r="F18" i="18"/>
  <c r="G17" i="18"/>
  <c r="F17" i="18"/>
  <c r="G16" i="18"/>
  <c r="F16" i="18"/>
  <c r="G15" i="18"/>
  <c r="F15" i="18"/>
  <c r="G14" i="18"/>
  <c r="F14" i="18"/>
  <c r="G13" i="18"/>
  <c r="F13" i="18"/>
  <c r="G12" i="18"/>
  <c r="F12" i="18"/>
  <c r="G11" i="18"/>
  <c r="F11" i="18"/>
  <c r="G10" i="18"/>
  <c r="F10" i="18"/>
  <c r="G9" i="18"/>
  <c r="F9" i="18"/>
  <c r="G8" i="18"/>
  <c r="F8" i="18"/>
  <c r="G7" i="18"/>
  <c r="F7" i="18"/>
  <c r="G6" i="18"/>
  <c r="F6" i="18"/>
  <c r="D81" i="17"/>
  <c r="B81" i="17"/>
  <c r="A81" i="17"/>
  <c r="D80" i="17"/>
  <c r="B80" i="17"/>
  <c r="A80" i="17"/>
  <c r="D79" i="17"/>
  <c r="B79" i="17"/>
  <c r="A79" i="17"/>
  <c r="D78" i="17"/>
  <c r="B78" i="17"/>
  <c r="A78" i="17"/>
  <c r="D77" i="17"/>
  <c r="B77" i="17"/>
  <c r="A77" i="17"/>
  <c r="D76" i="17"/>
  <c r="B76" i="17"/>
  <c r="A76" i="17"/>
  <c r="B66" i="17"/>
  <c r="A66" i="17"/>
  <c r="B65" i="17"/>
  <c r="A65" i="17"/>
  <c r="B64" i="17"/>
  <c r="A64" i="17"/>
  <c r="B63" i="17"/>
  <c r="A63" i="17"/>
  <c r="B62" i="17"/>
  <c r="A62" i="17"/>
  <c r="B61" i="17"/>
  <c r="A61" i="17"/>
  <c r="K54" i="17"/>
  <c r="J54" i="17"/>
  <c r="I54" i="17"/>
  <c r="H54" i="17"/>
  <c r="F54" i="17"/>
  <c r="G54" i="17"/>
  <c r="B54" i="17"/>
  <c r="A54" i="17"/>
  <c r="K53" i="17"/>
  <c r="J53" i="17"/>
  <c r="I53" i="17"/>
  <c r="H53" i="17"/>
  <c r="F53" i="17"/>
  <c r="G53" i="17"/>
  <c r="B53" i="17"/>
  <c r="A53" i="17"/>
  <c r="K52" i="17"/>
  <c r="J52" i="17"/>
  <c r="I52" i="17"/>
  <c r="H52" i="17"/>
  <c r="F52" i="17"/>
  <c r="G52" i="17"/>
  <c r="B52" i="17"/>
  <c r="A52" i="17"/>
  <c r="K51" i="17"/>
  <c r="J51" i="17"/>
  <c r="I51" i="17"/>
  <c r="H51" i="17"/>
  <c r="F51" i="17"/>
  <c r="G51" i="17"/>
  <c r="B51" i="17"/>
  <c r="A51" i="17"/>
  <c r="K50" i="17"/>
  <c r="J50" i="17"/>
  <c r="I50" i="17"/>
  <c r="H50" i="17"/>
  <c r="F50" i="17"/>
  <c r="G50" i="17"/>
  <c r="B50" i="17"/>
  <c r="A50" i="17"/>
  <c r="K49" i="17"/>
  <c r="J49" i="17"/>
  <c r="I49" i="17"/>
  <c r="H49" i="17"/>
  <c r="F49" i="17"/>
  <c r="G49" i="17"/>
  <c r="B49" i="17"/>
  <c r="A49" i="17"/>
  <c r="B39" i="17"/>
  <c r="A39" i="17"/>
  <c r="B38" i="17"/>
  <c r="A38" i="17"/>
  <c r="B37" i="17"/>
  <c r="A37" i="17"/>
  <c r="B36" i="17"/>
  <c r="A36" i="17"/>
  <c r="B35" i="17"/>
  <c r="A35" i="17"/>
  <c r="B34" i="17"/>
  <c r="A34" i="17"/>
  <c r="D69" i="16"/>
  <c r="B69" i="16"/>
  <c r="A69" i="16"/>
  <c r="D68" i="16"/>
  <c r="B68" i="16"/>
  <c r="A68" i="16"/>
  <c r="D67" i="16"/>
  <c r="B67" i="16"/>
  <c r="A67" i="16"/>
  <c r="D66" i="16"/>
  <c r="B66" i="16"/>
  <c r="A66" i="16"/>
  <c r="D65" i="16"/>
  <c r="B65" i="16"/>
  <c r="A65" i="16"/>
  <c r="D64" i="16"/>
  <c r="B64" i="16"/>
  <c r="A64" i="16"/>
  <c r="D63" i="16"/>
  <c r="B63" i="16"/>
  <c r="A63" i="16"/>
  <c r="B62" i="16"/>
  <c r="A62" i="16"/>
  <c r="B61" i="16"/>
  <c r="A61" i="16"/>
  <c r="B60" i="16"/>
  <c r="A60" i="16"/>
  <c r="B59" i="16"/>
  <c r="A59" i="16"/>
  <c r="B58" i="16"/>
  <c r="A58" i="16"/>
  <c r="B57" i="16"/>
  <c r="A57" i="16"/>
  <c r="B56" i="16"/>
  <c r="A56" i="16"/>
  <c r="B55" i="16"/>
  <c r="A55" i="16"/>
  <c r="B54" i="16"/>
  <c r="A54" i="16"/>
  <c r="B53" i="16"/>
  <c r="A53" i="16"/>
  <c r="K46" i="16"/>
  <c r="J46" i="16"/>
  <c r="I46" i="16"/>
  <c r="H46" i="16"/>
  <c r="G46" i="16"/>
  <c r="F46" i="16"/>
  <c r="B46" i="16"/>
  <c r="A46" i="16"/>
  <c r="K45" i="16"/>
  <c r="J45" i="16"/>
  <c r="I45" i="16"/>
  <c r="H45" i="16"/>
  <c r="G45" i="16"/>
  <c r="F45" i="16"/>
  <c r="B45" i="16"/>
  <c r="A45" i="16"/>
  <c r="K44" i="16"/>
  <c r="J44" i="16"/>
  <c r="I44" i="16"/>
  <c r="H44" i="16"/>
  <c r="G44" i="16"/>
  <c r="F44" i="16"/>
  <c r="B44" i="16"/>
  <c r="A44" i="16"/>
  <c r="K43" i="16"/>
  <c r="J43" i="16"/>
  <c r="I43" i="16"/>
  <c r="H43" i="16"/>
  <c r="G43" i="16"/>
  <c r="F43" i="16"/>
  <c r="B43" i="16"/>
  <c r="A43" i="16"/>
  <c r="K42" i="16"/>
  <c r="J42" i="16"/>
  <c r="I42" i="16"/>
  <c r="H42" i="16"/>
  <c r="F42" i="16"/>
  <c r="G42" i="16"/>
  <c r="B42" i="16"/>
  <c r="A42" i="16"/>
  <c r="K41" i="16"/>
  <c r="J41" i="16"/>
  <c r="I41" i="16"/>
  <c r="H41" i="16"/>
  <c r="G41" i="16"/>
  <c r="F41" i="16"/>
  <c r="B41" i="16"/>
  <c r="A41" i="16"/>
  <c r="K40" i="16"/>
  <c r="J40" i="16"/>
  <c r="I40" i="16"/>
  <c r="H40" i="16"/>
  <c r="G40" i="16"/>
  <c r="F40" i="16"/>
  <c r="B40" i="16"/>
  <c r="A40" i="16"/>
  <c r="F39" i="16"/>
  <c r="B39" i="16"/>
  <c r="A39" i="16"/>
  <c r="F38" i="16"/>
  <c r="B38" i="16"/>
  <c r="A38" i="16"/>
  <c r="F37" i="16"/>
  <c r="B37" i="16"/>
  <c r="A37" i="16"/>
  <c r="F36" i="16"/>
  <c r="B36" i="16"/>
  <c r="A36" i="16"/>
  <c r="F35" i="16"/>
  <c r="B35" i="16"/>
  <c r="A35" i="16"/>
  <c r="B34" i="16"/>
  <c r="A34" i="16"/>
  <c r="B33" i="16"/>
  <c r="A33" i="16"/>
  <c r="B32" i="16"/>
  <c r="A32" i="16"/>
  <c r="B31" i="16"/>
  <c r="A31" i="16"/>
  <c r="B30" i="16"/>
  <c r="A30" i="16"/>
  <c r="O16" i="16"/>
  <c r="O17" i="16"/>
  <c r="O23" i="16" s="1"/>
  <c r="O19" i="16"/>
  <c r="O20" i="16"/>
  <c r="O21" i="16"/>
  <c r="O22" i="16"/>
  <c r="N16" i="16"/>
  <c r="N17" i="16"/>
  <c r="N19" i="16"/>
  <c r="N20" i="16"/>
  <c r="N21" i="16"/>
  <c r="N22" i="16"/>
  <c r="N23" i="16"/>
  <c r="M16" i="16"/>
  <c r="M17" i="16"/>
  <c r="M19" i="16"/>
  <c r="M20" i="16"/>
  <c r="M21" i="16"/>
  <c r="M22" i="16"/>
  <c r="L16" i="16"/>
  <c r="L17" i="16"/>
  <c r="L19" i="16"/>
  <c r="L20" i="16"/>
  <c r="L21" i="16"/>
  <c r="L22" i="16"/>
  <c r="L23" i="16"/>
  <c r="C124" i="15"/>
  <c r="C123" i="15"/>
  <c r="A123" i="15"/>
  <c r="C66" i="15"/>
  <c r="C65" i="15"/>
  <c r="A65" i="15"/>
  <c r="O58" i="15"/>
  <c r="M58" i="15"/>
  <c r="D78" i="14"/>
  <c r="B78" i="14"/>
  <c r="A78" i="14"/>
  <c r="D77" i="14"/>
  <c r="B77" i="14"/>
  <c r="A77" i="14"/>
  <c r="D76" i="14"/>
  <c r="B76" i="14"/>
  <c r="A76" i="14"/>
  <c r="D75" i="14"/>
  <c r="B75" i="14"/>
  <c r="A75" i="14"/>
  <c r="D74" i="14"/>
  <c r="B74" i="14"/>
  <c r="A74" i="14"/>
  <c r="D73" i="14"/>
  <c r="B73" i="14"/>
  <c r="A73" i="14"/>
  <c r="D72" i="14"/>
  <c r="B72" i="14"/>
  <c r="A72" i="14"/>
  <c r="D71" i="14"/>
  <c r="B71" i="14"/>
  <c r="A71" i="14"/>
  <c r="D70" i="14"/>
  <c r="B70" i="14"/>
  <c r="A70" i="14"/>
  <c r="D69" i="14"/>
  <c r="B69" i="14"/>
  <c r="A69" i="14"/>
  <c r="D68" i="14"/>
  <c r="B68" i="14"/>
  <c r="A68" i="14"/>
  <c r="D67" i="14"/>
  <c r="B67" i="14"/>
  <c r="A67" i="14"/>
  <c r="D66" i="14"/>
  <c r="B66" i="14"/>
  <c r="A66" i="14"/>
  <c r="D65" i="14"/>
  <c r="B65" i="14"/>
  <c r="A65" i="14"/>
  <c r="B64" i="14"/>
  <c r="A64" i="14"/>
  <c r="B63" i="14"/>
  <c r="A63" i="14"/>
  <c r="B62" i="14"/>
  <c r="A62" i="14"/>
  <c r="B61" i="14"/>
  <c r="A61" i="14"/>
  <c r="B60" i="14"/>
  <c r="A60" i="14"/>
  <c r="B59" i="14"/>
  <c r="A59" i="14"/>
  <c r="K52" i="14"/>
  <c r="J52" i="14"/>
  <c r="I52" i="14"/>
  <c r="H52" i="14"/>
  <c r="G52" i="14"/>
  <c r="F52" i="14"/>
  <c r="B52" i="14"/>
  <c r="A52" i="14"/>
  <c r="K51" i="14"/>
  <c r="J51" i="14"/>
  <c r="I51" i="14"/>
  <c r="H51" i="14"/>
  <c r="G51" i="14"/>
  <c r="F51" i="14"/>
  <c r="B51" i="14"/>
  <c r="A51" i="14"/>
  <c r="K50" i="14"/>
  <c r="J50" i="14"/>
  <c r="I50" i="14"/>
  <c r="H50" i="14"/>
  <c r="G50" i="14"/>
  <c r="F50" i="14"/>
  <c r="B50" i="14"/>
  <c r="A50" i="14"/>
  <c r="K49" i="14"/>
  <c r="J49" i="14"/>
  <c r="I49" i="14"/>
  <c r="H49" i="14"/>
  <c r="G49" i="14"/>
  <c r="F49" i="14"/>
  <c r="B49" i="14"/>
  <c r="A49" i="14"/>
  <c r="K48" i="14"/>
  <c r="J48" i="14"/>
  <c r="I48" i="14"/>
  <c r="H48" i="14"/>
  <c r="G48" i="14"/>
  <c r="F48" i="14"/>
  <c r="B48" i="14"/>
  <c r="A48" i="14"/>
  <c r="K47" i="14"/>
  <c r="J47" i="14"/>
  <c r="I47" i="14"/>
  <c r="H47" i="14"/>
  <c r="G47" i="14"/>
  <c r="F47" i="14"/>
  <c r="B47" i="14"/>
  <c r="A47" i="14"/>
  <c r="K46" i="14"/>
  <c r="J46" i="14"/>
  <c r="I46" i="14"/>
  <c r="H46" i="14"/>
  <c r="G46" i="14"/>
  <c r="F46" i="14"/>
  <c r="B46" i="14"/>
  <c r="A46" i="14"/>
  <c r="K45" i="14"/>
  <c r="J45" i="14"/>
  <c r="I45" i="14"/>
  <c r="H45" i="14"/>
  <c r="G45" i="14"/>
  <c r="F45" i="14"/>
  <c r="B45" i="14"/>
  <c r="A45" i="14"/>
  <c r="K44" i="14"/>
  <c r="J44" i="14"/>
  <c r="I44" i="14"/>
  <c r="H44" i="14"/>
  <c r="G44" i="14"/>
  <c r="F44" i="14"/>
  <c r="B44" i="14"/>
  <c r="A44" i="14"/>
  <c r="K43" i="14"/>
  <c r="J43" i="14"/>
  <c r="I43" i="14"/>
  <c r="H43" i="14"/>
  <c r="G43" i="14"/>
  <c r="F43" i="14"/>
  <c r="B43" i="14"/>
  <c r="A43" i="14"/>
  <c r="K42" i="14"/>
  <c r="J42" i="14"/>
  <c r="I42" i="14"/>
  <c r="H42" i="14"/>
  <c r="G42" i="14"/>
  <c r="F42" i="14"/>
  <c r="B42" i="14"/>
  <c r="A42" i="14"/>
  <c r="K41" i="14"/>
  <c r="J41" i="14"/>
  <c r="I41" i="14"/>
  <c r="H41" i="14"/>
  <c r="G41" i="14"/>
  <c r="F41" i="14"/>
  <c r="B41" i="14"/>
  <c r="A41" i="14"/>
  <c r="K40" i="14"/>
  <c r="J40" i="14"/>
  <c r="I40" i="14"/>
  <c r="H40" i="14"/>
  <c r="G40" i="14"/>
  <c r="F40" i="14"/>
  <c r="B40" i="14"/>
  <c r="A40" i="14"/>
  <c r="K39" i="14"/>
  <c r="J39" i="14"/>
  <c r="I39" i="14"/>
  <c r="H39" i="14"/>
  <c r="G39" i="14"/>
  <c r="F39" i="14"/>
  <c r="B39" i="14"/>
  <c r="A39" i="14"/>
  <c r="B38" i="14"/>
  <c r="A38" i="14"/>
  <c r="B37" i="14"/>
  <c r="A37" i="14"/>
  <c r="B36" i="14"/>
  <c r="A36" i="14"/>
  <c r="B35" i="14"/>
  <c r="A35" i="14"/>
  <c r="B34" i="14"/>
  <c r="A34" i="14"/>
  <c r="B33" i="14"/>
  <c r="A33" i="14"/>
  <c r="D78" i="13"/>
  <c r="B78" i="13"/>
  <c r="A78" i="13"/>
  <c r="D77" i="13"/>
  <c r="B77" i="13"/>
  <c r="A77" i="13"/>
  <c r="D76" i="13"/>
  <c r="B76" i="13"/>
  <c r="A76" i="13"/>
  <c r="D75" i="13"/>
  <c r="B75" i="13"/>
  <c r="A75" i="13"/>
  <c r="D74" i="13"/>
  <c r="B74" i="13"/>
  <c r="A74" i="13"/>
  <c r="D73" i="13"/>
  <c r="B73" i="13"/>
  <c r="A73" i="13"/>
  <c r="D72" i="13"/>
  <c r="B72" i="13"/>
  <c r="A72" i="13"/>
  <c r="D71" i="13"/>
  <c r="B71" i="13"/>
  <c r="A71" i="13"/>
  <c r="D70" i="13"/>
  <c r="B70" i="13"/>
  <c r="A70" i="13"/>
  <c r="D69" i="13"/>
  <c r="B69" i="13"/>
  <c r="A69" i="13"/>
  <c r="D68" i="13"/>
  <c r="B68" i="13"/>
  <c r="A68" i="13"/>
  <c r="D67" i="13"/>
  <c r="B67" i="13"/>
  <c r="A67" i="13"/>
  <c r="D66" i="13"/>
  <c r="B66" i="13"/>
  <c r="A66" i="13"/>
  <c r="D65" i="13"/>
  <c r="B65" i="13"/>
  <c r="A65" i="13"/>
  <c r="B64" i="13"/>
  <c r="A64" i="13"/>
  <c r="B63" i="13"/>
  <c r="A63" i="13"/>
  <c r="B62" i="13"/>
  <c r="A62" i="13"/>
  <c r="B61" i="13"/>
  <c r="A61" i="13"/>
  <c r="B60" i="13"/>
  <c r="A60" i="13"/>
  <c r="B59" i="13"/>
  <c r="A59" i="13"/>
  <c r="K52" i="13"/>
  <c r="J52" i="13"/>
  <c r="I52" i="13"/>
  <c r="H52" i="13"/>
  <c r="G52" i="13"/>
  <c r="F52" i="13"/>
  <c r="B52" i="13"/>
  <c r="A52" i="13"/>
  <c r="K51" i="13"/>
  <c r="J51" i="13"/>
  <c r="I51" i="13"/>
  <c r="H51" i="13"/>
  <c r="G51" i="13"/>
  <c r="F51" i="13"/>
  <c r="B51" i="13"/>
  <c r="A51" i="13"/>
  <c r="K50" i="13"/>
  <c r="J50" i="13"/>
  <c r="I50" i="13"/>
  <c r="H50" i="13"/>
  <c r="G50" i="13"/>
  <c r="F50" i="13"/>
  <c r="B50" i="13"/>
  <c r="A50" i="13"/>
  <c r="K49" i="13"/>
  <c r="J49" i="13"/>
  <c r="I49" i="13"/>
  <c r="H49" i="13"/>
  <c r="G49" i="13"/>
  <c r="F49" i="13"/>
  <c r="B49" i="13"/>
  <c r="A49" i="13"/>
  <c r="K48" i="13"/>
  <c r="J48" i="13"/>
  <c r="I48" i="13"/>
  <c r="H48" i="13"/>
  <c r="G48" i="13"/>
  <c r="F48" i="13"/>
  <c r="B48" i="13"/>
  <c r="A48" i="13"/>
  <c r="K47" i="13"/>
  <c r="J47" i="13"/>
  <c r="I47" i="13"/>
  <c r="H47" i="13"/>
  <c r="G47" i="13"/>
  <c r="F47" i="13"/>
  <c r="B47" i="13"/>
  <c r="A47" i="13"/>
  <c r="K46" i="13"/>
  <c r="J46" i="13"/>
  <c r="I46" i="13"/>
  <c r="H46" i="13"/>
  <c r="G46" i="13"/>
  <c r="F46" i="13"/>
  <c r="B46" i="13"/>
  <c r="A46" i="13"/>
  <c r="K45" i="13"/>
  <c r="J45" i="13"/>
  <c r="I45" i="13"/>
  <c r="H45" i="13"/>
  <c r="G45" i="13"/>
  <c r="F45" i="13"/>
  <c r="B45" i="13"/>
  <c r="A45" i="13"/>
  <c r="K44" i="13"/>
  <c r="J44" i="13"/>
  <c r="I44" i="13"/>
  <c r="H44" i="13"/>
  <c r="G44" i="13"/>
  <c r="F44" i="13"/>
  <c r="B44" i="13"/>
  <c r="A44" i="13"/>
  <c r="K43" i="13"/>
  <c r="J43" i="13"/>
  <c r="I43" i="13"/>
  <c r="H43" i="13"/>
  <c r="G43" i="13"/>
  <c r="F43" i="13"/>
  <c r="B43" i="13"/>
  <c r="A43" i="13"/>
  <c r="K42" i="13"/>
  <c r="J42" i="13"/>
  <c r="I42" i="13"/>
  <c r="H42" i="13"/>
  <c r="G42" i="13"/>
  <c r="F42" i="13"/>
  <c r="B42" i="13"/>
  <c r="A42" i="13"/>
  <c r="K41" i="13"/>
  <c r="J41" i="13"/>
  <c r="I41" i="13"/>
  <c r="H41" i="13"/>
  <c r="G41" i="13"/>
  <c r="F41" i="13"/>
  <c r="B41" i="13"/>
  <c r="A41" i="13"/>
  <c r="K40" i="13"/>
  <c r="J40" i="13"/>
  <c r="I40" i="13"/>
  <c r="H40" i="13"/>
  <c r="G40" i="13"/>
  <c r="F40" i="13"/>
  <c r="B40" i="13"/>
  <c r="A40" i="13"/>
  <c r="K39" i="13"/>
  <c r="J39" i="13"/>
  <c r="I39" i="13"/>
  <c r="H39" i="13"/>
  <c r="G39" i="13"/>
  <c r="F39" i="13"/>
  <c r="B39" i="13"/>
  <c r="A39" i="13"/>
  <c r="B38" i="13"/>
  <c r="A38" i="13"/>
  <c r="B37" i="13"/>
  <c r="A37" i="13"/>
  <c r="B36" i="13"/>
  <c r="A36" i="13"/>
  <c r="B35" i="13"/>
  <c r="A35" i="13"/>
  <c r="B34" i="13"/>
  <c r="A34" i="13"/>
  <c r="B33" i="13"/>
  <c r="A33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D76" i="12"/>
  <c r="B76" i="12"/>
  <c r="A76" i="12"/>
  <c r="D75" i="12"/>
  <c r="B75" i="12"/>
  <c r="A75" i="12"/>
  <c r="D74" i="12"/>
  <c r="B74" i="12"/>
  <c r="A74" i="12"/>
  <c r="D73" i="12"/>
  <c r="B73" i="12"/>
  <c r="A73" i="12"/>
  <c r="D72" i="12"/>
  <c r="B72" i="12"/>
  <c r="A72" i="12"/>
  <c r="D71" i="12"/>
  <c r="B71" i="12"/>
  <c r="A71" i="12"/>
  <c r="D70" i="12"/>
  <c r="B70" i="12"/>
  <c r="A70" i="12"/>
  <c r="D69" i="12"/>
  <c r="B69" i="12"/>
  <c r="A69" i="12"/>
  <c r="D68" i="12"/>
  <c r="B68" i="12"/>
  <c r="A68" i="12"/>
  <c r="D67" i="12"/>
  <c r="B67" i="12"/>
  <c r="A67" i="12"/>
  <c r="D66" i="12"/>
  <c r="B66" i="12"/>
  <c r="A66" i="12"/>
  <c r="B65" i="12"/>
  <c r="A65" i="12"/>
  <c r="B64" i="12"/>
  <c r="A64" i="12"/>
  <c r="B63" i="12"/>
  <c r="A63" i="12"/>
  <c r="B62" i="12"/>
  <c r="A62" i="12"/>
  <c r="B61" i="12"/>
  <c r="A61" i="12"/>
  <c r="B60" i="12"/>
  <c r="A60" i="12"/>
  <c r="B59" i="12"/>
  <c r="A59" i="12"/>
  <c r="B58" i="12"/>
  <c r="A58" i="12"/>
  <c r="K51" i="12"/>
  <c r="J51" i="12"/>
  <c r="I51" i="12"/>
  <c r="H51" i="12"/>
  <c r="F51" i="12"/>
  <c r="B51" i="12"/>
  <c r="A51" i="12"/>
  <c r="K50" i="12"/>
  <c r="J50" i="12"/>
  <c r="I50" i="12"/>
  <c r="H50" i="12"/>
  <c r="F50" i="12"/>
  <c r="B50" i="12"/>
  <c r="A50" i="12"/>
  <c r="K49" i="12"/>
  <c r="J49" i="12"/>
  <c r="I49" i="12"/>
  <c r="H49" i="12"/>
  <c r="F49" i="12"/>
  <c r="B49" i="12"/>
  <c r="A49" i="12"/>
  <c r="K48" i="12"/>
  <c r="J48" i="12"/>
  <c r="I48" i="12"/>
  <c r="H48" i="12"/>
  <c r="F48" i="12"/>
  <c r="B48" i="12"/>
  <c r="A48" i="12"/>
  <c r="K47" i="12"/>
  <c r="J47" i="12"/>
  <c r="I47" i="12"/>
  <c r="H47" i="12"/>
  <c r="F47" i="12"/>
  <c r="B47" i="12"/>
  <c r="A47" i="12"/>
  <c r="K46" i="12"/>
  <c r="J46" i="12"/>
  <c r="I46" i="12"/>
  <c r="H46" i="12"/>
  <c r="F46" i="12"/>
  <c r="B46" i="12"/>
  <c r="A46" i="12"/>
  <c r="K45" i="12"/>
  <c r="J45" i="12"/>
  <c r="I45" i="12"/>
  <c r="H45" i="12"/>
  <c r="F45" i="12"/>
  <c r="B45" i="12"/>
  <c r="A45" i="12"/>
  <c r="K44" i="12"/>
  <c r="J44" i="12"/>
  <c r="I44" i="12"/>
  <c r="H44" i="12"/>
  <c r="F44" i="12"/>
  <c r="B44" i="12"/>
  <c r="A44" i="12"/>
  <c r="K43" i="12"/>
  <c r="J43" i="12"/>
  <c r="I43" i="12"/>
  <c r="H43" i="12"/>
  <c r="F43" i="12"/>
  <c r="B43" i="12"/>
  <c r="A43" i="12"/>
  <c r="K42" i="12"/>
  <c r="J42" i="12"/>
  <c r="I42" i="12"/>
  <c r="H42" i="12"/>
  <c r="F42" i="12"/>
  <c r="B42" i="12"/>
  <c r="A42" i="12"/>
  <c r="K41" i="12"/>
  <c r="J41" i="12"/>
  <c r="I41" i="12"/>
  <c r="H41" i="12"/>
  <c r="F41" i="12"/>
  <c r="B41" i="12"/>
  <c r="A41" i="12"/>
  <c r="B40" i="12"/>
  <c r="A40" i="12"/>
  <c r="B39" i="12"/>
  <c r="A39" i="12"/>
  <c r="B38" i="12"/>
  <c r="A38" i="12"/>
  <c r="B37" i="12"/>
  <c r="A37" i="12"/>
  <c r="B36" i="12"/>
  <c r="A36" i="12"/>
  <c r="B35" i="12"/>
  <c r="A35" i="12"/>
  <c r="B34" i="12"/>
  <c r="A34" i="12"/>
  <c r="B33" i="12"/>
  <c r="A33" i="12"/>
  <c r="D78" i="11"/>
  <c r="D77" i="11"/>
  <c r="D76" i="11"/>
  <c r="D75" i="11"/>
  <c r="D74" i="11"/>
  <c r="D73" i="11"/>
  <c r="D72" i="11"/>
  <c r="D71" i="11"/>
  <c r="D70" i="11"/>
  <c r="D69" i="11"/>
  <c r="D68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6" i="11"/>
  <c r="A65" i="11"/>
  <c r="A64" i="11"/>
  <c r="A63" i="11"/>
  <c r="A62" i="11"/>
  <c r="A61" i="11"/>
  <c r="A60" i="11"/>
  <c r="A59" i="11"/>
  <c r="G52" i="11"/>
  <c r="G51" i="11"/>
  <c r="G50" i="11"/>
  <c r="G49" i="11"/>
  <c r="G48" i="11"/>
  <c r="G47" i="11"/>
  <c r="G46" i="11"/>
  <c r="G45" i="11"/>
  <c r="G44" i="11"/>
  <c r="G43" i="11"/>
  <c r="G42" i="11"/>
  <c r="J52" i="11"/>
  <c r="J51" i="11"/>
  <c r="J50" i="11"/>
  <c r="J49" i="11"/>
  <c r="J48" i="11"/>
  <c r="J47" i="11"/>
  <c r="J46" i="11"/>
  <c r="J45" i="11"/>
  <c r="J44" i="11"/>
  <c r="J43" i="11"/>
  <c r="J42" i="11"/>
  <c r="K52" i="11"/>
  <c r="K51" i="11"/>
  <c r="K50" i="11"/>
  <c r="K49" i="11"/>
  <c r="K48" i="11"/>
  <c r="K47" i="11"/>
  <c r="K46" i="11"/>
  <c r="K45" i="11"/>
  <c r="K44" i="11"/>
  <c r="K43" i="11"/>
  <c r="K42" i="11"/>
  <c r="I52" i="11"/>
  <c r="I51" i="11"/>
  <c r="I50" i="11"/>
  <c r="I49" i="11"/>
  <c r="I48" i="11"/>
  <c r="I47" i="11"/>
  <c r="I46" i="11"/>
  <c r="I45" i="11"/>
  <c r="I44" i="11"/>
  <c r="I43" i="11"/>
  <c r="I42" i="11"/>
  <c r="H52" i="11"/>
  <c r="H51" i="11"/>
  <c r="H50" i="11"/>
  <c r="H49" i="11"/>
  <c r="H48" i="11"/>
  <c r="H47" i="11"/>
  <c r="H46" i="11"/>
  <c r="H45" i="11"/>
  <c r="H44" i="11"/>
  <c r="H43" i="11"/>
  <c r="H42" i="11"/>
  <c r="F52" i="11"/>
  <c r="F51" i="11"/>
  <c r="F50" i="11"/>
  <c r="F49" i="11"/>
  <c r="F48" i="11"/>
  <c r="F47" i="11"/>
  <c r="F46" i="11"/>
  <c r="F45" i="11"/>
  <c r="F44" i="11"/>
  <c r="F43" i="11"/>
  <c r="F42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O25" i="11"/>
  <c r="N25" i="11"/>
  <c r="M25" i="11"/>
  <c r="L25" i="11"/>
  <c r="O24" i="11"/>
  <c r="N24" i="11"/>
  <c r="M24" i="11"/>
  <c r="L24" i="11"/>
  <c r="O23" i="11"/>
  <c r="N23" i="11"/>
  <c r="M23" i="11"/>
  <c r="L23" i="11"/>
  <c r="O22" i="11"/>
  <c r="N22" i="11"/>
  <c r="M22" i="11"/>
  <c r="L22" i="11"/>
  <c r="O21" i="11"/>
  <c r="N21" i="11"/>
  <c r="M21" i="11"/>
  <c r="L21" i="11"/>
  <c r="O20" i="11"/>
  <c r="N20" i="11"/>
  <c r="M20" i="11"/>
  <c r="L20" i="11"/>
  <c r="O19" i="11"/>
  <c r="N19" i="11"/>
  <c r="M19" i="11"/>
  <c r="L19" i="11"/>
  <c r="O18" i="11"/>
  <c r="N18" i="11"/>
  <c r="M18" i="11"/>
  <c r="L18" i="11"/>
  <c r="O17" i="11"/>
  <c r="N17" i="11"/>
  <c r="M17" i="11"/>
  <c r="L17" i="11"/>
  <c r="O16" i="11"/>
  <c r="N16" i="11"/>
  <c r="M16" i="11"/>
  <c r="L16" i="11"/>
  <c r="O15" i="11"/>
  <c r="N15" i="11"/>
  <c r="M15" i="11"/>
  <c r="L15" i="11"/>
  <c r="N123" i="15" l="1"/>
  <c r="M123" i="15"/>
  <c r="O123" i="15"/>
  <c r="F40" i="19"/>
  <c r="F41" i="19" s="1"/>
  <c r="F44" i="19" s="1"/>
  <c r="E17" i="10" s="1"/>
  <c r="E40" i="19"/>
  <c r="E41" i="19" s="1"/>
  <c r="E44" i="19" s="1"/>
  <c r="D17" i="10" s="1"/>
  <c r="D40" i="19"/>
  <c r="D41" i="19" s="1"/>
  <c r="D44" i="19" s="1"/>
  <c r="C17" i="10" s="1"/>
  <c r="C40" i="19"/>
  <c r="C41" i="19" s="1"/>
  <c r="C44" i="19" s="1"/>
  <c r="B17" i="10" s="1"/>
  <c r="B41" i="19"/>
  <c r="M124" i="15"/>
  <c r="N68" i="15"/>
  <c r="N117" i="15" s="1"/>
  <c r="O68" i="15"/>
  <c r="O126" i="15" s="1"/>
  <c r="P68" i="15"/>
  <c r="M68" i="15"/>
  <c r="M117" i="15" s="1"/>
  <c r="P125" i="15"/>
  <c r="P123" i="15"/>
  <c r="O47" i="16"/>
  <c r="N47" i="16"/>
  <c r="O66" i="15"/>
  <c r="O124" i="15" s="1"/>
  <c r="P66" i="15"/>
  <c r="P117" i="15" s="1"/>
  <c r="N33" i="14"/>
  <c r="O33" i="14"/>
  <c r="M58" i="12"/>
  <c r="J6" i="11"/>
  <c r="N6" i="11" s="1"/>
  <c r="L6" i="11"/>
  <c r="N53" i="16"/>
  <c r="N70" i="16" s="1"/>
  <c r="N4" i="16" s="1"/>
  <c r="D9" i="10" s="1"/>
  <c r="O53" i="16"/>
  <c r="O70" i="16" s="1"/>
  <c r="O4" i="16" s="1"/>
  <c r="E9" i="10" s="1"/>
  <c r="P126" i="15"/>
  <c r="P124" i="15"/>
  <c r="N126" i="15"/>
  <c r="M35" i="14"/>
  <c r="N35" i="14"/>
  <c r="N61" i="14" s="1"/>
  <c r="O35" i="14"/>
  <c r="O61" i="14" s="1"/>
  <c r="M33" i="11"/>
  <c r="N33" i="11"/>
  <c r="O33" i="11"/>
  <c r="I6" i="11"/>
  <c r="M6" i="11" s="1"/>
  <c r="H7" i="12"/>
  <c r="F7" i="12"/>
  <c r="G6" i="13"/>
  <c r="I6" i="13"/>
  <c r="F7" i="11"/>
  <c r="K7" i="14"/>
  <c r="O15" i="14"/>
  <c r="H15" i="14"/>
  <c r="K15" i="14" s="1"/>
  <c r="O19" i="14"/>
  <c r="H19" i="14"/>
  <c r="K19" i="14" s="1"/>
  <c r="K7" i="17"/>
  <c r="L6" i="14"/>
  <c r="I6" i="14"/>
  <c r="M6" i="14" s="1"/>
  <c r="F7" i="14"/>
  <c r="L8" i="14"/>
  <c r="L61" i="14" s="1"/>
  <c r="I8" i="14"/>
  <c r="M8" i="14" s="1"/>
  <c r="M61" i="14" s="1"/>
  <c r="H9" i="14"/>
  <c r="K9" i="14" s="1"/>
  <c r="H11" i="14"/>
  <c r="K11" i="14" s="1"/>
  <c r="H13" i="14"/>
  <c r="K13" i="14" s="1"/>
  <c r="O17" i="14"/>
  <c r="H17" i="14"/>
  <c r="K17" i="14" s="1"/>
  <c r="K6" i="17"/>
  <c r="H21" i="14"/>
  <c r="K21" i="14" s="1"/>
  <c r="H23" i="14"/>
  <c r="K23" i="14" s="1"/>
  <c r="H25" i="14"/>
  <c r="K25" i="14" s="1"/>
  <c r="I6" i="16"/>
  <c r="M6" i="16" s="1"/>
  <c r="F6" i="17"/>
  <c r="F7" i="17"/>
  <c r="H9" i="17"/>
  <c r="K9" i="17" s="1"/>
  <c r="H11" i="17"/>
  <c r="K11" i="17" s="1"/>
  <c r="H13" i="17"/>
  <c r="K13" i="17" s="1"/>
  <c r="H15" i="17"/>
  <c r="K15" i="17" s="1"/>
  <c r="H17" i="17"/>
  <c r="K17" i="17" s="1"/>
  <c r="H19" i="17"/>
  <c r="K19" i="17" s="1"/>
  <c r="H21" i="17"/>
  <c r="K21" i="17" s="1"/>
  <c r="H23" i="17"/>
  <c r="K23" i="17" s="1"/>
  <c r="H25" i="17"/>
  <c r="K25" i="17" s="1"/>
  <c r="G7" i="14" l="1"/>
  <c r="I7" i="14"/>
  <c r="M7" i="14" s="1"/>
  <c r="F34" i="14"/>
  <c r="G34" i="14" s="1"/>
  <c r="M59" i="14"/>
  <c r="G7" i="11"/>
  <c r="I7" i="11"/>
  <c r="F34" i="11"/>
  <c r="G34" i="11" s="1"/>
  <c r="J6" i="13"/>
  <c r="N6" i="13" s="1"/>
  <c r="O6" i="13"/>
  <c r="L6" i="13"/>
  <c r="I7" i="12"/>
  <c r="F34" i="12"/>
  <c r="G34" i="12" s="1"/>
  <c r="G7" i="12"/>
  <c r="J7" i="12" s="1"/>
  <c r="N7" i="12" s="1"/>
  <c r="M59" i="11"/>
  <c r="N59" i="11"/>
  <c r="O59" i="14"/>
  <c r="M126" i="15"/>
  <c r="O117" i="15"/>
  <c r="G7" i="17"/>
  <c r="I7" i="17"/>
  <c r="M7" i="17" s="1"/>
  <c r="F35" i="17"/>
  <c r="G35" i="17" s="1"/>
  <c r="G6" i="17"/>
  <c r="I6" i="17"/>
  <c r="F34" i="17"/>
  <c r="G34" i="17" s="1"/>
  <c r="M53" i="16"/>
  <c r="M70" i="16" s="1"/>
  <c r="M4" i="16" s="1"/>
  <c r="C9" i="10" s="1"/>
  <c r="M23" i="16"/>
  <c r="L59" i="14"/>
  <c r="M6" i="13"/>
  <c r="K7" i="12"/>
  <c r="O7" i="12" s="1"/>
  <c r="O59" i="11"/>
  <c r="L59" i="11"/>
  <c r="N59" i="14"/>
  <c r="P175" i="15"/>
  <c r="P4" i="15" s="1"/>
  <c r="E8" i="10" s="1"/>
  <c r="O175" i="15"/>
  <c r="O4" i="15" s="1"/>
  <c r="D8" i="10" s="1"/>
  <c r="M175" i="15"/>
  <c r="M4" i="15" s="1"/>
  <c r="B8" i="10" s="1"/>
  <c r="N175" i="15"/>
  <c r="N4" i="15" s="1"/>
  <c r="C8" i="10" s="1"/>
  <c r="O26" i="12" l="1"/>
  <c r="M34" i="17"/>
  <c r="N34" i="17"/>
  <c r="O34" i="17"/>
  <c r="L34" i="17"/>
  <c r="J6" i="17"/>
  <c r="N6" i="17" s="1"/>
  <c r="L6" i="17"/>
  <c r="O6" i="17"/>
  <c r="N26" i="12"/>
  <c r="M7" i="12"/>
  <c r="O59" i="13"/>
  <c r="O79" i="13" s="1"/>
  <c r="O4" i="13" s="1"/>
  <c r="E6" i="10" s="1"/>
  <c r="O26" i="13"/>
  <c r="M34" i="11"/>
  <c r="M53" i="11" s="1"/>
  <c r="N34" i="11"/>
  <c r="N53" i="11" s="1"/>
  <c r="O34" i="11"/>
  <c r="O53" i="11" s="1"/>
  <c r="L34" i="11"/>
  <c r="L53" i="11" s="1"/>
  <c r="J7" i="11"/>
  <c r="N7" i="11" s="1"/>
  <c r="O7" i="11"/>
  <c r="L7" i="11"/>
  <c r="L7" i="12"/>
  <c r="M59" i="13"/>
  <c r="M79" i="13" s="1"/>
  <c r="M4" i="13" s="1"/>
  <c r="C6" i="10" s="1"/>
  <c r="M26" i="13"/>
  <c r="M6" i="17"/>
  <c r="M35" i="17"/>
  <c r="M62" i="17" s="1"/>
  <c r="N35" i="17"/>
  <c r="O35" i="17"/>
  <c r="L35" i="17"/>
  <c r="J7" i="17"/>
  <c r="N7" i="17" s="1"/>
  <c r="N62" i="17" s="1"/>
  <c r="L7" i="17"/>
  <c r="L62" i="17" s="1"/>
  <c r="O7" i="17"/>
  <c r="O62" i="17" s="1"/>
  <c r="O34" i="12"/>
  <c r="O52" i="12" s="1"/>
  <c r="N34" i="12"/>
  <c r="N52" i="12" s="1"/>
  <c r="L34" i="12"/>
  <c r="L52" i="12" s="1"/>
  <c r="M34" i="12"/>
  <c r="M52" i="12" s="1"/>
  <c r="L59" i="13"/>
  <c r="L79" i="13" s="1"/>
  <c r="L4" i="13" s="1"/>
  <c r="B6" i="10" s="1"/>
  <c r="L26" i="13"/>
  <c r="N59" i="13"/>
  <c r="N79" i="13" s="1"/>
  <c r="N4" i="13" s="1"/>
  <c r="D6" i="10" s="1"/>
  <c r="N26" i="13"/>
  <c r="M7" i="11"/>
  <c r="M26" i="14"/>
  <c r="M34" i="14"/>
  <c r="M53" i="14" s="1"/>
  <c r="N34" i="14"/>
  <c r="N53" i="14" s="1"/>
  <c r="O34" i="14"/>
  <c r="O53" i="14" s="1"/>
  <c r="L34" i="14"/>
  <c r="L53" i="14" s="1"/>
  <c r="J7" i="14"/>
  <c r="N7" i="14" s="1"/>
  <c r="O7" i="14"/>
  <c r="L7" i="14"/>
  <c r="O60" i="14" l="1"/>
  <c r="O79" i="14" s="1"/>
  <c r="O4" i="14" s="1"/>
  <c r="E7" i="10" s="1"/>
  <c r="O26" i="14"/>
  <c r="M60" i="14"/>
  <c r="M79" i="14" s="1"/>
  <c r="M4" i="14" s="1"/>
  <c r="C7" i="10" s="1"/>
  <c r="L60" i="11"/>
  <c r="L79" i="11" s="1"/>
  <c r="L4" i="11" s="1"/>
  <c r="B4" i="10" s="1"/>
  <c r="L26" i="11"/>
  <c r="N60" i="11"/>
  <c r="N79" i="11" s="1"/>
  <c r="N4" i="11" s="1"/>
  <c r="D4" i="10" s="1"/>
  <c r="N26" i="11"/>
  <c r="O61" i="17"/>
  <c r="O82" i="17" s="1"/>
  <c r="O4" i="17" s="1"/>
  <c r="E10" i="10" s="1"/>
  <c r="O27" i="17"/>
  <c r="N61" i="17"/>
  <c r="N82" i="17" s="1"/>
  <c r="N4" i="17" s="1"/>
  <c r="D10" i="10" s="1"/>
  <c r="N27" i="17"/>
  <c r="O55" i="17"/>
  <c r="E36" i="10" s="1"/>
  <c r="G39" i="10" s="1"/>
  <c r="M55" i="17"/>
  <c r="C36" i="10" s="1"/>
  <c r="O59" i="12"/>
  <c r="O77" i="12" s="1"/>
  <c r="O4" i="12" s="1"/>
  <c r="E5" i="10" s="1"/>
  <c r="L60" i="14"/>
  <c r="L79" i="14" s="1"/>
  <c r="L4" i="14" s="1"/>
  <c r="B7" i="10" s="1"/>
  <c r="L26" i="14"/>
  <c r="N60" i="14"/>
  <c r="N79" i="14" s="1"/>
  <c r="N4" i="14" s="1"/>
  <c r="D7" i="10" s="1"/>
  <c r="N26" i="14"/>
  <c r="M60" i="11"/>
  <c r="M79" i="11" s="1"/>
  <c r="M4" i="11" s="1"/>
  <c r="C4" i="10" s="1"/>
  <c r="M26" i="11"/>
  <c r="M61" i="17"/>
  <c r="M82" i="17" s="1"/>
  <c r="M4" i="17" s="1"/>
  <c r="C10" i="10" s="1"/>
  <c r="M27" i="17"/>
  <c r="L59" i="12"/>
  <c r="L77" i="12" s="1"/>
  <c r="L4" i="12" s="1"/>
  <c r="B5" i="10" s="1"/>
  <c r="L26" i="12"/>
  <c r="O60" i="11"/>
  <c r="O79" i="11" s="1"/>
  <c r="O4" i="11" s="1"/>
  <c r="E4" i="10" s="1"/>
  <c r="E14" i="10" s="1"/>
  <c r="E20" i="10" s="1"/>
  <c r="E30" i="10" s="1"/>
  <c r="E32" i="10" s="1"/>
  <c r="O26" i="11"/>
  <c r="B36" i="10"/>
  <c r="M59" i="12"/>
  <c r="M77" i="12" s="1"/>
  <c r="M4" i="12" s="1"/>
  <c r="C5" i="10" s="1"/>
  <c r="M26" i="12"/>
  <c r="N59" i="12"/>
  <c r="N77" i="12" s="1"/>
  <c r="N4" i="12" s="1"/>
  <c r="D5" i="10" s="1"/>
  <c r="L61" i="17"/>
  <c r="L82" i="17" s="1"/>
  <c r="L4" i="17" s="1"/>
  <c r="B10" i="10" s="1"/>
  <c r="L27" i="17"/>
  <c r="L55" i="17"/>
  <c r="N55" i="17"/>
  <c r="D36" i="10" s="1"/>
  <c r="G40" i="10" s="1"/>
  <c r="D14" i="10" l="1"/>
  <c r="D20" i="10" s="1"/>
  <c r="D30" i="10" s="1"/>
  <c r="D32" i="10" s="1"/>
  <c r="B14" i="10"/>
  <c r="B20" i="10" s="1"/>
  <c r="B30" i="10" s="1"/>
  <c r="B32" i="10" s="1"/>
  <c r="C14" i="10"/>
  <c r="C20" i="10" s="1"/>
</calcChain>
</file>

<file path=xl/sharedStrings.xml><?xml version="1.0" encoding="utf-8"?>
<sst xmlns="http://schemas.openxmlformats.org/spreadsheetml/2006/main" count="848" uniqueCount="346">
  <si>
    <t>Ermittelt aus Bauplan</t>
  </si>
  <si>
    <t>Mit Masse multipliziert</t>
  </si>
  <si>
    <t>Fläche [m2]</t>
  </si>
  <si>
    <t>Dicke [m]</t>
  </si>
  <si>
    <t>abtiotischer RI [kg/kg]</t>
  </si>
  <si>
    <t>biotischer RI [kg/kg]</t>
  </si>
  <si>
    <t>GWP    100  [kg/kg]</t>
  </si>
  <si>
    <t>RI abiotisch [kg]</t>
  </si>
  <si>
    <t>RI biotisch [kg]</t>
  </si>
  <si>
    <t>GWP 100 [kg]</t>
  </si>
  <si>
    <t>Masse [t]</t>
  </si>
  <si>
    <t>Dichte [t/m3]</t>
  </si>
  <si>
    <t>Masse [kg]</t>
  </si>
  <si>
    <t>cumED [kWh/kg]</t>
  </si>
  <si>
    <t>Aus Anhang Bauhandbuch</t>
  </si>
  <si>
    <t>CUMed [kWh]</t>
  </si>
  <si>
    <t>Baustoff</t>
  </si>
  <si>
    <t>Name aus Anhang Bauhandbuch</t>
  </si>
  <si>
    <t>Zwischensumme</t>
  </si>
  <si>
    <t>Transportmodul</t>
  </si>
  <si>
    <t>[km]</t>
  </si>
  <si>
    <t>[t]</t>
  </si>
  <si>
    <t>[tkm]</t>
  </si>
  <si>
    <t>Lebensdauermodul</t>
  </si>
  <si>
    <t>tragen Sie hier die geschätzte Lebensdauer des Bestandteiles ein</t>
  </si>
  <si>
    <t>Außenwand</t>
  </si>
  <si>
    <t>Endsumme</t>
  </si>
  <si>
    <t>Austausch in 50 Jahren</t>
  </si>
  <si>
    <t>Funktion im Fundament</t>
  </si>
  <si>
    <t>Für den Transport werden aus Vereinfachungsgründen prinzipiell 20 Tonner angenommen</t>
  </si>
  <si>
    <t>automatisch berechnete Werte</t>
  </si>
  <si>
    <t>Die von Ihnen eingetragenen Baustoffe werden hier automatisch übernommen</t>
  </si>
  <si>
    <t>geschätzte Entfernung vom Produktionsort [km]</t>
  </si>
  <si>
    <t>[Jahre]           {12-50}</t>
  </si>
  <si>
    <t>ENDSUMME Fundamente</t>
  </si>
  <si>
    <t>Funktion in der Außenwand</t>
  </si>
  <si>
    <t>ENDSUMME Außenwand</t>
  </si>
  <si>
    <t>bitte füllen Sie die Felder wie im Blatt Fundamente gezeigt mit den Daten Ihres Bauvorhabens aus</t>
  </si>
  <si>
    <t>Funktion in der tragenden Innenwand</t>
  </si>
  <si>
    <t>ENDSUMME Innenwand (tragend)</t>
  </si>
  <si>
    <t>Funktion in der nicht-tragenden Innenwand</t>
  </si>
  <si>
    <t>ENDSUMME Innenwand (nicht tragend)</t>
  </si>
  <si>
    <t>ENDSUMME Fenster</t>
  </si>
  <si>
    <t>Funktion bei Dach</t>
  </si>
  <si>
    <t>ENDSUMME Dach</t>
  </si>
  <si>
    <t>Funktion bei Geschossdecke</t>
  </si>
  <si>
    <t>ENDSUMME Geschossdecke</t>
  </si>
  <si>
    <t>Funktion bei Außenanlage</t>
  </si>
  <si>
    <t>ENDSUMME Außenanlage</t>
  </si>
  <si>
    <t>Blatt</t>
  </si>
  <si>
    <t>Fundamente</t>
  </si>
  <si>
    <t>Innenwand (tragend)</t>
  </si>
  <si>
    <t>Innenwand (nicht tragend)</t>
  </si>
  <si>
    <t>Fenster</t>
  </si>
  <si>
    <t>Dach</t>
  </si>
  <si>
    <t>Geschossdecke</t>
  </si>
  <si>
    <t>Außenanlage</t>
  </si>
  <si>
    <t>SUMME Haus</t>
  </si>
  <si>
    <t>Wohnfläche</t>
  </si>
  <si>
    <t>bezogene Ressourcen</t>
  </si>
  <si>
    <t>RI abiotisch [kg/m2]</t>
  </si>
  <si>
    <t>GWP 100 [kg/m2]</t>
  </si>
  <si>
    <t>CUMed [kWh/m2]</t>
  </si>
  <si>
    <t>&lt;---</t>
  </si>
  <si>
    <t>bitte Wohnfläche eintragen!</t>
  </si>
  <si>
    <t>Ergebniszusammenstellung</t>
  </si>
  <si>
    <t>Kurzanleitung zum Ausfüllen des Ressourcenberechnungsbogens</t>
  </si>
  <si>
    <t>Zum Ausfüllen des Bogens benötigen Sie:</t>
  </si>
  <si>
    <t>1.</t>
  </si>
  <si>
    <t>Das Bauhandbuch mit seinen Ressourcenkennwerten ab Seite 54 (Anhang)</t>
  </si>
  <si>
    <t>2.</t>
  </si>
  <si>
    <t>Die Wohnfläche des Hauses. Unter Dachschrägen zählen Raumhöhen größer 2m voll, zwischen 1,5m und 2m halb. Unterhalb 1,5m zählt nicht.</t>
  </si>
  <si>
    <t>3.</t>
  </si>
  <si>
    <t>Den Aufbau von Fundament, Außenwand, Innenwänden, Fenstern, Dach, Geschossdecken</t>
  </si>
  <si>
    <t>4.</t>
  </si>
  <si>
    <t>Die Art und Menge der im Außenbereich verwendeten Materialien</t>
  </si>
  <si>
    <t xml:space="preserve">Sie können nur die grün hinterlegten Felder ausfüllen. </t>
  </si>
  <si>
    <t>Wenn Sie Kommas eingeben, benutzen Sie bitte die deustche Zahlenschreibweise mit einem Komma. Verzichten Sie bitte auf Tausenderpunkte.</t>
  </si>
  <si>
    <t>Wie füllen Sie den Bogen aus?</t>
  </si>
  <si>
    <t>Wir schlagen vor, mit dem Bogen "Fundamente" zu beginnen. Hier haben wir für Sie bereits einige Beispielwerte eingetragen.</t>
  </si>
  <si>
    <t>Bitte ersetzen Sie diese Beispielwerte durch die tatsächlich bei Ihrem Bauvorhaben verwendeten Materialien und Größenangaben.</t>
  </si>
  <si>
    <t xml:space="preserve">Beginnen Sie im Feld A6: </t>
  </si>
  <si>
    <t>Fahren Sie mit Feld C6 fort:</t>
  </si>
  <si>
    <t>Fahren Sie mit Feld B6 fort:</t>
  </si>
  <si>
    <t>Tragen Sie dort die Fläche in m2 ein, auf der der Baustoff von Feld B6 verwendet wird</t>
  </si>
  <si>
    <t>Fahren Sie mit Feld D6 fort:</t>
  </si>
  <si>
    <t>Tragen Sie dort die Dicke / Stärke ein, in der der Baustoff aufgetragen oder verwendet wird.</t>
  </si>
  <si>
    <t>Haben Sie alle Werte in den grün hinterlegten Feldern der Zeile 6 eingetragen, sollten sich die rot hinterlegten Zellen mit Rechenergebnissen füllen.</t>
  </si>
  <si>
    <t>Geben Sie so nach und nach alle im Bereich der Fundamente enthaltenen Baustoffe ein</t>
  </si>
  <si>
    <t>Um Ihnen die Berechnung zu vereinfachen, gehen wir näherungseise davon aus, dass alle Baustofftransporte mit einem 20-Tonner LKW erfolgen.</t>
  </si>
  <si>
    <t xml:space="preserve">Dessen Ressourcenkennwerte sind bereits im Berechnungsblatt eingegeben. </t>
  </si>
  <si>
    <t>Beginnen Sie im Feld C34:</t>
  </si>
  <si>
    <t>Sie sehen, dass in den Feldern A34 und B34 die Angaben aus den Feldern A6 und B6 automatisch übernommen wurden.</t>
  </si>
  <si>
    <t>Sie brauchen daher die Baustoffe der Fundamente nicht erneut eintragen.</t>
  </si>
  <si>
    <r>
      <t xml:space="preserve">Tragen Sie in das Feld C34 die </t>
    </r>
    <r>
      <rPr>
        <b/>
        <sz val="12"/>
        <rFont val="Calibri"/>
        <family val="2"/>
        <scheme val="minor"/>
      </rPr>
      <t>geschätzte</t>
    </r>
    <r>
      <rPr>
        <sz val="12"/>
        <rFont val="Calibri"/>
        <family val="2"/>
        <scheme val="minor"/>
      </rPr>
      <t xml:space="preserve"> Entfernung vom Produktionsort der Baustoffe zur Baustelle im km ein. </t>
    </r>
  </si>
  <si>
    <t>Für die übrigen Baustoffe des Fundamentes gehen sie analog vor.</t>
  </si>
  <si>
    <t>Wenn Sie alle Baustoffe mit Entfernungsangeben versehen haben, werden die rot hinterlegten Zellen mit Berechnungsdaten gefüllt.</t>
  </si>
  <si>
    <r>
      <t xml:space="preserve">Nun folgt das </t>
    </r>
    <r>
      <rPr>
        <b/>
        <sz val="12"/>
        <rFont val="Calibri"/>
        <family val="2"/>
        <scheme val="minor"/>
      </rPr>
      <t>Transportmodul</t>
    </r>
    <r>
      <rPr>
        <sz val="12"/>
        <rFont val="Calibri"/>
        <family val="2"/>
        <scheme val="minor"/>
      </rPr>
      <t>. Hier werden die beim Transport vom Hersteller der Baustoffe zur Baustelle anfallenden Ressourcen erfasst und berechnet.</t>
    </r>
  </si>
  <si>
    <t>Gehen Sie jetzt bitte zum Lebensdauermodul. Hier wird berechnet, wie oft ein Bauteil wärhend eines Lebenszeit des Gebäudes von 50 Jahren ausgewechselt werden muss.</t>
  </si>
  <si>
    <t>Schätzen Sie bitte die Lebensdauer jedes Bauteils und tragen Sie Ihren Erwartungswert in das Feld C61 ein. Im Feld D61 erscheint dann die Anzahl der notwendigen Austauschvorgänge für diesen Baustoff.</t>
  </si>
  <si>
    <t>In den Feldern L61, M61, N61 und O61 erscheinen dann die Endergebnisse für den betreffenden Baustoff unter Berücksichtigung der Lebensdauer.</t>
  </si>
  <si>
    <t>Bitte tragen Sie nacheinander die von Ihnen geschätzten Lebensdauern für alle Baustoffe ein.</t>
  </si>
  <si>
    <t>Im Blatt "Summen" werden diese Werte automatisch übernommen.</t>
  </si>
  <si>
    <t xml:space="preserve">Auf dem Blatt "Summen" tragen Sie bitte in Feld B16 Ihre Wohnfläche ein. Das Blatt berechnet dann den Ressourcenverbrauch pro Fläche für Sie, den Sie zur Berechnung des </t>
  </si>
  <si>
    <t>Faktor 2 im Baugebiet Inden-Seeviertel nachweisen müssen.</t>
  </si>
  <si>
    <t>Wo finden Sie die Ergebnisse?</t>
  </si>
  <si>
    <t>Was können Sie ausfüllen?</t>
  </si>
  <si>
    <t>Rote oder nicht hinterlegte Felder sind gesperrt. InrRoten Feldern werden Werte automatisch berechnet oder aus anderen Zellen übernommen.</t>
  </si>
  <si>
    <t>Diese werden automatisch gesetzt.</t>
  </si>
  <si>
    <t>Die Endergebnisse für den Ressourcenverbrauch bei Fundamenten finden Sie in den Feldern L4, M4, N4 und O4.</t>
  </si>
  <si>
    <t>Glas</t>
  </si>
  <si>
    <t>Rahmen</t>
  </si>
  <si>
    <r>
      <t xml:space="preserve">geschätzte Entfernung vom Produktionsort der </t>
    </r>
    <r>
      <rPr>
        <b/>
        <sz val="12"/>
        <color theme="1"/>
        <rFont val="Calibri"/>
        <family val="2"/>
        <scheme val="minor"/>
      </rPr>
      <t>Fenster</t>
    </r>
    <r>
      <rPr>
        <sz val="12"/>
        <color theme="1"/>
        <rFont val="Calibri"/>
        <family val="2"/>
        <scheme val="minor"/>
      </rPr>
      <t xml:space="preserve"> [km]</t>
    </r>
  </si>
  <si>
    <t>Versionshistorie</t>
  </si>
  <si>
    <t>2015-03-15: Korrektur des Fenstermoduls</t>
  </si>
  <si>
    <t>Füllen Sie anschließend die Blätter "Außenwand", "Innenwand tragend", "Innenwand nicht tragend", "Fenster", "Dach", "Geschossdecke" und "Außenanlage" analog aus.</t>
  </si>
  <si>
    <t>Die erste Zeile beschreibt das eingebaute Glas, die zweite Zeile den verwendeten Rahmen. Die Berechnug des Rahmens erfolgt näherungsweise.</t>
  </si>
  <si>
    <r>
      <t xml:space="preserve">Das Modul </t>
    </r>
    <r>
      <rPr>
        <b/>
        <sz val="12"/>
        <rFont val="Calibri"/>
        <family val="2"/>
        <scheme val="minor"/>
      </rPr>
      <t>Fenster</t>
    </r>
    <r>
      <rPr>
        <sz val="12"/>
        <rFont val="Calibri"/>
        <family val="2"/>
        <scheme val="minor"/>
      </rPr>
      <t xml:space="preserve"> weist einige Besonderheiten auf. Geben Sie hier nacheinander alle Fenster in der Spalte A ein. Jedem Fenster sind zwei Zeilen zugeordnet.</t>
    </r>
  </si>
  <si>
    <t xml:space="preserve">Raum oder Fensternr. </t>
  </si>
  <si>
    <t>Nachfolgende Beispieleinträge sind die geplanten Gegebenheiten anzupassen (alle grünen Felder sind veränderbar!)</t>
  </si>
  <si>
    <t>Nachfolgende Beispieleinträge sind Ihren tatsächlichen Gegebenheiten anzupassen (alle grünen Felder sind veränderbar!)</t>
  </si>
  <si>
    <t>Im Wohngebiet Inden-Seeviertel wird die Wärmeversorgung mit einer Wärmepumpe erfolgen,</t>
  </si>
  <si>
    <t>da eine Versorgung mit Erdgas nicht vorgesehen ist.</t>
  </si>
  <si>
    <t>Für folgende Energiestandards werden folgende Annahmen getroffen:</t>
  </si>
  <si>
    <t>Gebäude nach ENEV 2009</t>
  </si>
  <si>
    <t>Gebäude nach ENEV 2014</t>
  </si>
  <si>
    <t>Gebäude nach KfW55 (ENEV 2009)</t>
  </si>
  <si>
    <t>Passivhaus</t>
  </si>
  <si>
    <t>Wärmebedarf incl. Warmwasser</t>
  </si>
  <si>
    <t>Warmwasser</t>
  </si>
  <si>
    <t>Heizung</t>
  </si>
  <si>
    <t>abiotisch</t>
  </si>
  <si>
    <t>biotisch</t>
  </si>
  <si>
    <t>GWP</t>
  </si>
  <si>
    <t>cumED</t>
  </si>
  <si>
    <t>kg/kWh</t>
  </si>
  <si>
    <t>kWh/kWh</t>
  </si>
  <si>
    <t>Energiestandard Ihres Gebäudes</t>
  </si>
  <si>
    <t>Fläche Ihres Gebäudes</t>
  </si>
  <si>
    <t>m2</t>
  </si>
  <si>
    <t>kWh/m2/a</t>
  </si>
  <si>
    <t>Energiebedarf Ihres Gebäudes pro Jahr</t>
  </si>
  <si>
    <t>Auswahlfeld Energiestandard</t>
  </si>
  <si>
    <t>Auswahlfeld Betriebsstrom WP</t>
  </si>
  <si>
    <t>Strommix</t>
  </si>
  <si>
    <t>allgemeiner Strommix</t>
  </si>
  <si>
    <t>Ökostrom zertifiziert</t>
  </si>
  <si>
    <t>(OK Power Label, Grüner Strom Label)</t>
  </si>
  <si>
    <t>Verbrauch</t>
  </si>
  <si>
    <t>pro Jahr</t>
  </si>
  <si>
    <t>auf 50 Jahre</t>
  </si>
  <si>
    <t>Ressourcenverrbauch Strommix</t>
  </si>
  <si>
    <t>Gebäudeart</t>
  </si>
  <si>
    <t>Kennzahlen Wärmepumpe</t>
  </si>
  <si>
    <t>Jahres-Arbeitszahl</t>
  </si>
  <si>
    <t>Lebensdauer WP</t>
  </si>
  <si>
    <t>kg</t>
  </si>
  <si>
    <t>kWh</t>
  </si>
  <si>
    <t>Stromverbrauch der WP</t>
  </si>
  <si>
    <t>kWh/a</t>
  </si>
  <si>
    <t>Ressourcenverbauch/50a</t>
  </si>
  <si>
    <t>Ressourcenverbrauch Heizen und Warmwasser</t>
  </si>
  <si>
    <t>Summe</t>
  </si>
  <si>
    <t>Haus + Energieverbrauch</t>
  </si>
  <si>
    <t>(Zur Auswahl auf die Stromart klicken)</t>
  </si>
  <si>
    <t>(Zur Auswahl auf den Energiestandard klicken)</t>
  </si>
  <si>
    <t>Energiestandard</t>
  </si>
  <si>
    <t>(berechnete Werte)</t>
  </si>
  <si>
    <t>In diesem Blatt können Sie nur den Energiestandard und die von Ihnen bezogene Stromart (konventioneller Strommix / Ökostrom) verändern.</t>
  </si>
  <si>
    <t>Rechenblatt Energieverbrauch für Beheizung und Warmwasser</t>
  </si>
  <si>
    <t>errichten wollen. Klicken Sie einfach auf das grün hinterlegte Feld des Energiestandards zur Auswahl.</t>
  </si>
  <si>
    <t>Analog wählen Sie bitte aus, ob Sie Ihre Wärmepumpe mit zertifiziertem Ökostrom oder mit konventionellem Strommix betreiben. Dies hat erhebliche Auswirkungen auf den Ressourcenverbrauch.</t>
  </si>
  <si>
    <r>
      <t xml:space="preserve">Auch das Modul </t>
    </r>
    <r>
      <rPr>
        <b/>
        <sz val="12"/>
        <rFont val="Calibri"/>
        <family val="2"/>
        <scheme val="minor"/>
      </rPr>
      <t>Energie</t>
    </r>
    <r>
      <rPr>
        <sz val="12"/>
        <rFont val="Calibri"/>
        <family val="2"/>
        <scheme val="minor"/>
      </rPr>
      <t xml:space="preserve"> weist Besonderheiten auf. In diesem Modul können Sie nur den Energiestandard des Gebäudes sowie die von Ihnen bezogene Stromart eintragen. </t>
    </r>
  </si>
  <si>
    <t>Die Felder färben sich bei Übverschreitung der festgelegtern Grenzwerte automatisch rot.</t>
  </si>
  <si>
    <t xml:space="preserve">Energiestandard meint in diesem Fall, ob Sie ein Gebäude nach den Mindeststandards (d.h. EnEV 2009 bzw. EnEV 2014) oder einen anderen Standard (Passivhaus oder KfW55 (EnEV 2009) </t>
  </si>
  <si>
    <t>enthaltener Transportaufwand</t>
  </si>
  <si>
    <t>1a Modulhaus Typ A</t>
  </si>
  <si>
    <t>1b Modulhaus Typ B</t>
  </si>
  <si>
    <t>2a Reihenhaus (innenliegend)</t>
  </si>
  <si>
    <t>2b Reihenhaus (außenliegend/DHH)</t>
  </si>
  <si>
    <t>3 Mehrfamilienhaus</t>
  </si>
  <si>
    <t>4 Kettenhaus</t>
  </si>
  <si>
    <t>Haustyp (Dürwiß Neue Höfe)</t>
  </si>
  <si>
    <t>Obergrenze</t>
  </si>
  <si>
    <t>bitte Haustyp auswählen!</t>
  </si>
  <si>
    <t>Kriterium erfüllt?</t>
  </si>
  <si>
    <t>5 BENCHMARKBERECHNUNG</t>
  </si>
  <si>
    <t>BM</t>
  </si>
  <si>
    <t>HAUSTYPEN</t>
  </si>
  <si>
    <t>Hilfstabellen</t>
  </si>
  <si>
    <t>Energieberechnung Benchmark Gastherme/Solar</t>
  </si>
  <si>
    <t>pro m2</t>
  </si>
  <si>
    <t>ENEV 09</t>
  </si>
  <si>
    <t>ENEV 14</t>
  </si>
  <si>
    <t>KfW 55</t>
  </si>
  <si>
    <t>Passiv</t>
  </si>
  <si>
    <t>kg/m2</t>
  </si>
  <si>
    <t>kWh/m2</t>
  </si>
  <si>
    <t>zutreffend:</t>
  </si>
  <si>
    <t>kg/Haus</t>
  </si>
  <si>
    <t>GWP100</t>
  </si>
  <si>
    <t>CUMed</t>
  </si>
  <si>
    <t xml:space="preserve">Es wurde ein Haustyp "Benchmarkberechnung" eingefügt. Bei diesem wird automatisch die Beheizung mit einer Gastherme mit solarer Brauchwasserunterstützung angenommen. </t>
  </si>
  <si>
    <t xml:space="preserve">Die Auswahl der Stromart für die Wärmepumpe hat daher beim Haustyp "Benchmarkberechnung" keine Bedeutung. </t>
  </si>
  <si>
    <t>Der Haustyp "Benchmarkberechnung" dient der Berechnung des Benchmarks bei Mehrfamilienhäusern, da die Verwendung von Pauschalwerten nicht zielführend ist.</t>
  </si>
  <si>
    <t>2015-11-26: Einfügen der Hausform Benchmarkberechnung zur Verbessertung des Benchmarks bei Mehrfamilienhäusern</t>
  </si>
  <si>
    <t>Funktionen im Bereich Funsdamente</t>
  </si>
  <si>
    <t>Kapillarbrechende Schicht</t>
  </si>
  <si>
    <t>Sauberkeitsschicht</t>
  </si>
  <si>
    <t>Folie</t>
  </si>
  <si>
    <t>Fundamentplatte</t>
  </si>
  <si>
    <t>Streifenfundamente</t>
  </si>
  <si>
    <t>Punktfundamente</t>
  </si>
  <si>
    <t>Balklenlage</t>
  </si>
  <si>
    <t>Perimeterdämmung</t>
  </si>
  <si>
    <t>Trittschalldämmung</t>
  </si>
  <si>
    <t>Estrich</t>
  </si>
  <si>
    <t>Bodenbelag</t>
  </si>
  <si>
    <t>Dämmung</t>
  </si>
  <si>
    <t>Kalksandstein</t>
  </si>
  <si>
    <t>Vollziegel</t>
  </si>
  <si>
    <t>Hochlochziegel (Perlit-Füllung), z.B. POROTON-T8-P</t>
  </si>
  <si>
    <t>Hochlochziegel (Mineralwoll-Füllung), z.B. POROTON-T8-MW</t>
  </si>
  <si>
    <t>Stahlbeton</t>
  </si>
  <si>
    <t>WU-Beton</t>
  </si>
  <si>
    <t>Magerbeton</t>
  </si>
  <si>
    <t>Ziegel-Einhängedecke, z.B. POROTON Systeme Filigran  Ziegelhöhe 21 cm</t>
  </si>
  <si>
    <t>Dachziegel - Ton</t>
  </si>
  <si>
    <t>Dachdeckung - Schiefer</t>
  </si>
  <si>
    <t>Dachziegel Beton</t>
  </si>
  <si>
    <t>MDF-Platte</t>
  </si>
  <si>
    <t>OSB-Platte</t>
  </si>
  <si>
    <t>Spanplatte V100 PF</t>
  </si>
  <si>
    <t>Holzfaserplatte, porös, naturharz imprägniert</t>
  </si>
  <si>
    <t>Holzfaserplatte, porös, bitumiert</t>
  </si>
  <si>
    <t>Schnittholz Fichte, gehobelt, technisch getrocknet</t>
  </si>
  <si>
    <t>Schnittholz Fichte, rauh, technisch getrocknet</t>
  </si>
  <si>
    <t>Schnittholz Fichte, rauh, luftgetrocknet</t>
  </si>
  <si>
    <t>Schnittholz Lärche, gehobelt, technisch getrocknet</t>
  </si>
  <si>
    <t>Brettstapel, genagelt</t>
  </si>
  <si>
    <t>Brettstapel, gedübelt</t>
  </si>
  <si>
    <t>Doppel-T-Träger</t>
  </si>
  <si>
    <t>Dreischichtplatte</t>
  </si>
  <si>
    <t>Metallständer (Stahlblech,verzinkt)</t>
  </si>
  <si>
    <t>Holzständer - Fichte, rauh, technisch getrocknet</t>
  </si>
  <si>
    <t>Brettschichtholz</t>
  </si>
  <si>
    <t>Zellulosefaser-Platten</t>
  </si>
  <si>
    <t>Hanfdämmplatten RIt Stützfasern</t>
  </si>
  <si>
    <t>Flachs ohne Stützgitter</t>
  </si>
  <si>
    <t>Schafwolle-Dämmfilz</t>
  </si>
  <si>
    <t>Perlite, expandiert</t>
  </si>
  <si>
    <t>Steinwolle, begehbar</t>
  </si>
  <si>
    <t>Glaswolle MW-W Dämmfilz</t>
  </si>
  <si>
    <t>EPS F (für Fassaden)</t>
  </si>
  <si>
    <t>Schaumglas 105 kg</t>
  </si>
  <si>
    <t>XPS, CO2-geschäumt</t>
  </si>
  <si>
    <t>PE-Folie</t>
  </si>
  <si>
    <t>Baupapier</t>
  </si>
  <si>
    <t>diffusionsoffene PE-Folie</t>
  </si>
  <si>
    <t>PE-Dampfbremse (sd = 10)</t>
  </si>
  <si>
    <t xml:space="preserve">Polymerbitumen-Dichtungsbahn </t>
  </si>
  <si>
    <t>Vlies (PP)</t>
  </si>
  <si>
    <t>Splitt-Schüttung</t>
  </si>
  <si>
    <t xml:space="preserve">Kies </t>
  </si>
  <si>
    <t>RCL-Material</t>
  </si>
  <si>
    <t>EPS-Drainplatte</t>
  </si>
  <si>
    <t>Kalkzementputz</t>
  </si>
  <si>
    <t>Lehmputz</t>
  </si>
  <si>
    <t>Gipsspachtel</t>
  </si>
  <si>
    <t>Gipskartonplatte</t>
  </si>
  <si>
    <t>Gipskartonplatte (Flammschutz)</t>
  </si>
  <si>
    <t>Gipsfaserplatte</t>
  </si>
  <si>
    <t>Faserzementplatte</t>
  </si>
  <si>
    <t>Glasfaserarmierung</t>
  </si>
  <si>
    <t>Zementestrich</t>
  </si>
  <si>
    <t>Fertigparkett</t>
  </si>
  <si>
    <t>Keramische Fliesen</t>
  </si>
  <si>
    <t>Teppichboden (Kunstfaser, mittlere Qualität)</t>
  </si>
  <si>
    <t>Linoleum</t>
  </si>
  <si>
    <t>2-fach Isolierglas, 18 mm mit Argon, 2  Beschichtungen, g= 52 %</t>
  </si>
  <si>
    <t>3-fach Isolierglas,   24 mm mit Argon, 2 Beschichtungen, g= 47-60 %</t>
  </si>
  <si>
    <t>3-fach Isolierglas, 32 mm mit Argon, 2 Beschichtungen, g= 47-60 %</t>
  </si>
  <si>
    <t>3-fach Isolierglas, 24 mm mit Krypton, 2 Beschichtungen, g= 47-60 %</t>
  </si>
  <si>
    <t>3-fach Isolierglas, 36 mm mit Argon, 2 Beschichtungen, g= 47-60 %</t>
  </si>
  <si>
    <t>Holzrahmen 70 mm (Fichte)</t>
  </si>
  <si>
    <t>Holzrahmen 80 mm (Fichte)</t>
  </si>
  <si>
    <t>Holzrahmen 80 mm (Fichte) + 10mm PUR</t>
  </si>
  <si>
    <t>Holzrahmen 80 mm (Fichte) + 40mm PUR</t>
  </si>
  <si>
    <t>PVC-Rahmen 70 mm (5 Kammern)</t>
  </si>
  <si>
    <t>PVC-Rahmen 90 mm (5 Kammern)</t>
  </si>
  <si>
    <r>
      <t>Aluminiumrahmen U=1,6 W/m</t>
    </r>
    <r>
      <rPr>
        <vertAlign val="superscript"/>
        <sz val="12"/>
        <color theme="1"/>
        <rFont val="Calibri"/>
        <scheme val="minor"/>
      </rPr>
      <t>2</t>
    </r>
    <r>
      <rPr>
        <sz val="12"/>
        <color theme="1"/>
        <rFont val="Calibri"/>
        <family val="2"/>
        <scheme val="minor"/>
      </rPr>
      <t>K</t>
    </r>
  </si>
  <si>
    <t>2-fach Isolierglas, 18 mm mit Argon, 1  Beschichtung g= 63 %</t>
  </si>
  <si>
    <t>Funktionen im Bereich Außenwand</t>
  </si>
  <si>
    <t>Außenputz</t>
  </si>
  <si>
    <t>Dampfsperre</t>
  </si>
  <si>
    <t>Armierungsgewebe</t>
  </si>
  <si>
    <t>Holzständerwerk</t>
  </si>
  <si>
    <t>Konterlattung</t>
  </si>
  <si>
    <t>Holzständer Installationsebene</t>
  </si>
  <si>
    <t>Innenputz</t>
  </si>
  <si>
    <t>Innenverkleidung</t>
  </si>
  <si>
    <t>Funktionen im Bereich tragende Innenwand</t>
  </si>
  <si>
    <t>BAUSTOFFE</t>
  </si>
  <si>
    <t>MASSIVBAUSTOFFE</t>
  </si>
  <si>
    <t>HOLZ- UND HOLZWERKSTOFFE</t>
  </si>
  <si>
    <t>STÄNDERWERK</t>
  </si>
  <si>
    <t>DÄMMSTOFFE</t>
  </si>
  <si>
    <t>FOLIEN, DICHTUNGEN &amp; SCHÜTTUNGEN</t>
  </si>
  <si>
    <t>PUTZ- UND FASSADENPLATTEN</t>
  </si>
  <si>
    <t>FUSSBODEN</t>
  </si>
  <si>
    <t>Mauerwerk</t>
  </si>
  <si>
    <t>Funktionen im Bereich NICHT tragende Innenwand</t>
  </si>
  <si>
    <t>Funktion im Bereich Geschossdecke</t>
  </si>
  <si>
    <t>Ringanker</t>
  </si>
  <si>
    <t>Betondecke</t>
  </si>
  <si>
    <t>Decke</t>
  </si>
  <si>
    <t>Brettstapeldecke</t>
  </si>
  <si>
    <t>Holzbalkendecke</t>
  </si>
  <si>
    <t>Balkenlage</t>
  </si>
  <si>
    <t>untere Deckenverkleidung</t>
  </si>
  <si>
    <t>Aluminiumrahmen U=1,6 W/m2K</t>
  </si>
  <si>
    <t>VERGLASUNG</t>
  </si>
  <si>
    <t>RAHMENART</t>
  </si>
  <si>
    <t>Wohnzimmer, Fenster 2</t>
  </si>
  <si>
    <t>Wohnzimmer, Fenster 1</t>
  </si>
  <si>
    <t>Funktionen bei Dach</t>
  </si>
  <si>
    <t>Dachstuhl</t>
  </si>
  <si>
    <t>Dampfbremse</t>
  </si>
  <si>
    <t>Porenbetonplatte</t>
  </si>
  <si>
    <t>Eindeckung</t>
  </si>
  <si>
    <t>Holz-Weichfaserplatte</t>
  </si>
  <si>
    <t>Holz-Weichfaser Einblasdämmung</t>
  </si>
  <si>
    <t>Zellulosefaser-Flocken Einblasdämmung</t>
  </si>
  <si>
    <t>Glaswolle</t>
  </si>
  <si>
    <t>Steinwolle</t>
  </si>
  <si>
    <t>MIneralschaumplatten</t>
  </si>
  <si>
    <t>Hochlochziegel (Ton)</t>
  </si>
  <si>
    <t>Bimsbeton-Leichtbausteine</t>
  </si>
  <si>
    <t>Porenbeton, z.B. Ytong</t>
  </si>
  <si>
    <t>2015-12-03: Kleinere Korrekturen und Einfügen von Bimsbeton und Porenbeton (z.B. Ytong ®)</t>
  </si>
  <si>
    <t xml:space="preserve">Wählen Sie die Funktion des ersten Elements der Fundamente aus einer Drop-Down-Liste aus. Es ist hilfreich, z.B. von unten nach oben vorzugehen. </t>
  </si>
  <si>
    <t>Wählen Sie aus einer Dropdown-Liste den Baustoff ein, der für die in Feld A6 beschriebene Funktion eingesetzt wird.</t>
  </si>
  <si>
    <t>Die notwendigen Kennwerte werden automatisch ausgefüllt.</t>
  </si>
  <si>
    <t xml:space="preserve">In die Spalte C wählen Sie bitte die Bezeichnung des Glases bzw. des verwendeten Rahmens aus einer Drop-Down-Liste aus, in die Spalte D die </t>
  </si>
  <si>
    <t>ungefähre Fläche des Fensters. Die Ressourcenkennwerte werden automatisch ausgefüllt.</t>
  </si>
  <si>
    <t>(Version 2015/12/03)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</si>
</sst>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&quot; kg&quot;"/>
    <numFmt numFmtId="165" formatCode="#,##0&quot; kWh&quot;"/>
    <numFmt numFmtId="166" formatCode="#,##0&quot; kWh/a&quot;"/>
    <numFmt numFmtId="167" formatCode="#,##0.00&quot; kg/kWh&quot;"/>
    <numFmt numFmtId="168" formatCode="#,##0.00&quot; kWh/kWh&quot;"/>
    <numFmt numFmtId="169" formatCode="#,##0.0&quot; kWh/(m2a)&quot;"/>
    <numFmt numFmtId="170" formatCode="0&quot; Jahre&quot;"/>
  </numFmts>
  <fonts count="2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 Unicode MS"/>
      <family val="2"/>
    </font>
    <font>
      <b/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Calibri"/>
      <scheme val="mino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b/>
      <sz val="16"/>
      <color theme="1"/>
      <name val="Calibri"/>
      <scheme val="minor"/>
    </font>
    <font>
      <b/>
      <sz val="12"/>
      <color rgb="FFFF0000"/>
      <name val="Calibri"/>
      <scheme val="minor"/>
    </font>
    <font>
      <b/>
      <sz val="20"/>
      <color theme="1"/>
      <name val="Calibri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 Unicode MS"/>
      <family val="2"/>
    </font>
    <font>
      <b/>
      <sz val="10"/>
      <name val="Calibri"/>
      <family val="2"/>
      <scheme val="minor"/>
    </font>
    <font>
      <i/>
      <sz val="12"/>
      <name val="Calibri"/>
      <scheme val="minor"/>
    </font>
    <font>
      <b/>
      <sz val="14"/>
      <name val="Calibri"/>
      <scheme val="minor"/>
    </font>
    <font>
      <b/>
      <sz val="16"/>
      <name val="Calibri"/>
      <scheme val="minor"/>
    </font>
    <font>
      <u/>
      <sz val="12"/>
      <name val="Calibri"/>
      <scheme val="minor"/>
    </font>
    <font>
      <b/>
      <sz val="18"/>
      <color theme="1"/>
      <name val="Calibri"/>
      <scheme val="minor"/>
    </font>
    <font>
      <sz val="12"/>
      <color rgb="FF00B05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scheme val="minor"/>
    </font>
    <font>
      <vertAlign val="superscript"/>
      <sz val="12"/>
      <color theme="1"/>
      <name val="Calibri"/>
      <scheme val="minor"/>
    </font>
    <font>
      <sz val="12"/>
      <color rgb="FF008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 diagonalUp="1" diagonalDown="1">
      <left/>
      <right style="thin">
        <color auto="1"/>
      </right>
      <top/>
      <bottom/>
      <diagonal style="thin">
        <color auto="1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/>
      <right/>
      <top/>
      <bottom/>
      <diagonal style="thin">
        <color auto="1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 diagonalUp="1" diagonalDown="1">
      <left style="medium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 diagonalUp="1" diagonalDown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 diagonalUp="1" diagonalDown="1">
      <left style="thin">
        <color auto="1"/>
      </left>
      <right/>
      <top style="medium">
        <color auto="1"/>
      </top>
      <bottom/>
      <diagonal style="thin">
        <color auto="1"/>
      </diagonal>
    </border>
    <border diagonalUp="1" diagonalDown="1">
      <left/>
      <right/>
      <top style="medium">
        <color auto="1"/>
      </top>
      <bottom/>
      <diagonal style="thin">
        <color auto="1"/>
      </diagonal>
    </border>
    <border diagonalUp="1" diagonalDown="1">
      <left/>
      <right style="medium">
        <color auto="1"/>
      </right>
      <top style="medium">
        <color auto="1"/>
      </top>
      <bottom/>
      <diagonal style="thin">
        <color auto="1"/>
      </diagonal>
    </border>
    <border diagonalUp="1" diagonalDown="1">
      <left/>
      <right style="thin">
        <color auto="1"/>
      </right>
      <top style="medium">
        <color auto="1"/>
      </top>
      <bottom/>
      <diagonal style="thin">
        <color auto="1"/>
      </diagonal>
    </border>
    <border diagonalUp="1" diagonalDown="1">
      <left/>
      <right/>
      <top/>
      <bottom style="medium">
        <color auto="1"/>
      </bottom>
      <diagonal style="thin">
        <color auto="1"/>
      </diagonal>
    </border>
    <border diagonalUp="1" diagonalDown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61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4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08">
    <xf numFmtId="0" fontId="0" fillId="0" borderId="0" xfId="0"/>
    <xf numFmtId="0" fontId="1" fillId="0" borderId="0" xfId="0" applyFont="1"/>
    <xf numFmtId="0" fontId="3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11" xfId="0" applyBorder="1"/>
    <xf numFmtId="0" fontId="0" fillId="0" borderId="13" xfId="0" applyBorder="1"/>
    <xf numFmtId="0" fontId="2" fillId="0" borderId="14" xfId="0" applyFont="1" applyBorder="1" applyAlignment="1" applyProtection="1">
      <alignment horizontal="center" vertical="top" wrapText="1"/>
    </xf>
    <xf numFmtId="0" fontId="2" fillId="0" borderId="15" xfId="0" applyFont="1" applyBorder="1" applyAlignment="1" applyProtection="1">
      <alignment horizontal="center" vertical="top" wrapText="1"/>
    </xf>
    <xf numFmtId="0" fontId="2" fillId="0" borderId="14" xfId="0" applyFont="1" applyFill="1" applyBorder="1" applyAlignment="1" applyProtection="1">
      <alignment horizontal="center" vertical="top" wrapText="1"/>
    </xf>
    <xf numFmtId="0" fontId="0" fillId="0" borderId="16" xfId="0" applyBorder="1"/>
    <xf numFmtId="0" fontId="1" fillId="0" borderId="3" xfId="0" applyFont="1" applyBorder="1" applyAlignment="1">
      <alignment vertical="center"/>
    </xf>
    <xf numFmtId="0" fontId="0" fillId="0" borderId="17" xfId="0" applyBorder="1"/>
    <xf numFmtId="0" fontId="0" fillId="0" borderId="7" xfId="0" applyBorder="1"/>
    <xf numFmtId="0" fontId="1" fillId="0" borderId="18" xfId="0" applyFont="1" applyBorder="1"/>
    <xf numFmtId="164" fontId="1" fillId="0" borderId="18" xfId="0" applyNumberFormat="1" applyFont="1" applyBorder="1"/>
    <xf numFmtId="165" fontId="1" fillId="0" borderId="18" xfId="0" applyNumberFormat="1" applyFont="1" applyBorder="1"/>
    <xf numFmtId="0" fontId="0" fillId="2" borderId="1" xfId="0" applyFill="1" applyBorder="1" applyAlignment="1" applyProtection="1">
      <alignment horizontal="left" indent="1"/>
      <protection locked="0"/>
    </xf>
    <xf numFmtId="0" fontId="0" fillId="2" borderId="1" xfId="0" applyFill="1" applyBorder="1" applyProtection="1">
      <protection locked="0"/>
    </xf>
    <xf numFmtId="0" fontId="0" fillId="3" borderId="1" xfId="0" applyFill="1" applyBorder="1"/>
    <xf numFmtId="3" fontId="0" fillId="3" borderId="1" xfId="0" applyNumberFormat="1" applyFill="1" applyBorder="1"/>
    <xf numFmtId="3" fontId="7" fillId="3" borderId="1" xfId="0" applyNumberFormat="1" applyFont="1" applyFill="1" applyBorder="1"/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left" indent="1"/>
      <protection locked="0"/>
    </xf>
    <xf numFmtId="0" fontId="6" fillId="2" borderId="23" xfId="0" applyFont="1" applyFill="1" applyBorder="1" applyAlignment="1" applyProtection="1">
      <alignment horizontal="left" indent="1"/>
      <protection locked="0"/>
    </xf>
    <xf numFmtId="0" fontId="0" fillId="2" borderId="24" xfId="0" applyFill="1" applyBorder="1" applyAlignment="1" applyProtection="1">
      <alignment horizontal="left" indent="1"/>
      <protection locked="0"/>
    </xf>
    <xf numFmtId="0" fontId="0" fillId="2" borderId="24" xfId="0" applyFill="1" applyBorder="1" applyProtection="1">
      <protection locked="0"/>
    </xf>
    <xf numFmtId="0" fontId="0" fillId="3" borderId="24" xfId="0" applyFill="1" applyBorder="1"/>
    <xf numFmtId="3" fontId="0" fillId="3" borderId="24" xfId="0" applyNumberFormat="1" applyFill="1" applyBorder="1"/>
    <xf numFmtId="3" fontId="7" fillId="3" borderId="24" xfId="0" applyNumberFormat="1" applyFont="1" applyFill="1" applyBorder="1"/>
    <xf numFmtId="3" fontId="7" fillId="3" borderId="25" xfId="0" applyNumberFormat="1" applyFont="1" applyFill="1" applyBorder="1"/>
    <xf numFmtId="0" fontId="6" fillId="2" borderId="26" xfId="0" applyFont="1" applyFill="1" applyBorder="1" applyAlignment="1" applyProtection="1">
      <alignment horizontal="left" indent="1"/>
      <protection locked="0"/>
    </xf>
    <xf numFmtId="3" fontId="7" fillId="3" borderId="27" xfId="0" applyNumberFormat="1" applyFont="1" applyFill="1" applyBorder="1"/>
    <xf numFmtId="0" fontId="0" fillId="2" borderId="26" xfId="0" applyFill="1" applyBorder="1" applyAlignment="1" applyProtection="1">
      <alignment horizontal="left" indent="1"/>
      <protection locked="0"/>
    </xf>
    <xf numFmtId="0" fontId="7" fillId="2" borderId="26" xfId="0" applyFont="1" applyFill="1" applyBorder="1" applyAlignment="1" applyProtection="1">
      <alignment horizontal="left" indent="1"/>
      <protection locked="0"/>
    </xf>
    <xf numFmtId="0" fontId="0" fillId="2" borderId="28" xfId="0" applyFill="1" applyBorder="1" applyAlignment="1" applyProtection="1">
      <alignment horizontal="left" indent="1"/>
      <protection locked="0"/>
    </xf>
    <xf numFmtId="0" fontId="0" fillId="2" borderId="29" xfId="0" applyFill="1" applyBorder="1" applyProtection="1">
      <protection locked="0"/>
    </xf>
    <xf numFmtId="0" fontId="0" fillId="3" borderId="29" xfId="0" applyFill="1" applyBorder="1"/>
    <xf numFmtId="3" fontId="0" fillId="3" borderId="29" xfId="0" applyNumberFormat="1" applyFill="1" applyBorder="1"/>
    <xf numFmtId="3" fontId="7" fillId="3" borderId="29" xfId="0" applyNumberFormat="1" applyFont="1" applyFill="1" applyBorder="1"/>
    <xf numFmtId="3" fontId="7" fillId="3" borderId="30" xfId="0" applyNumberFormat="1" applyFont="1" applyFill="1" applyBorder="1"/>
    <xf numFmtId="0" fontId="1" fillId="0" borderId="19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2" fillId="0" borderId="31" xfId="0" applyFont="1" applyBorder="1" applyAlignment="1" applyProtection="1">
      <alignment horizontal="center" vertical="top" wrapText="1"/>
    </xf>
    <xf numFmtId="0" fontId="2" fillId="0" borderId="32" xfId="0" applyFont="1" applyBorder="1" applyAlignment="1" applyProtection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0" fillId="3" borderId="1" xfId="0" applyFill="1" applyBorder="1" applyAlignment="1">
      <alignment horizontal="left"/>
    </xf>
    <xf numFmtId="0" fontId="0" fillId="3" borderId="23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3" fontId="0" fillId="3" borderId="25" xfId="0" applyNumberFormat="1" applyFill="1" applyBorder="1"/>
    <xf numFmtId="0" fontId="0" fillId="3" borderId="26" xfId="0" applyFill="1" applyBorder="1" applyAlignment="1">
      <alignment horizontal="left"/>
    </xf>
    <xf numFmtId="3" fontId="0" fillId="3" borderId="27" xfId="0" applyNumberFormat="1" applyFill="1" applyBorder="1"/>
    <xf numFmtId="0" fontId="0" fillId="3" borderId="28" xfId="0" applyFill="1" applyBorder="1" applyAlignment="1">
      <alignment horizontal="left"/>
    </xf>
    <xf numFmtId="0" fontId="0" fillId="3" borderId="29" xfId="0" applyFill="1" applyBorder="1" applyAlignment="1">
      <alignment horizontal="left"/>
    </xf>
    <xf numFmtId="3" fontId="0" fillId="3" borderId="30" xfId="0" applyNumberFormat="1" applyFill="1" applyBorder="1"/>
    <xf numFmtId="0" fontId="0" fillId="3" borderId="36" xfId="0" applyFill="1" applyBorder="1"/>
    <xf numFmtId="0" fontId="0" fillId="3" borderId="2" xfId="0" applyFill="1" applyBorder="1"/>
    <xf numFmtId="0" fontId="0" fillId="3" borderId="37" xfId="0" applyFill="1" applyBorder="1"/>
    <xf numFmtId="0" fontId="0" fillId="3" borderId="38" xfId="0" applyFill="1" applyBorder="1"/>
    <xf numFmtId="0" fontId="0" fillId="3" borderId="4" xfId="0" applyFill="1" applyBorder="1"/>
    <xf numFmtId="0" fontId="0" fillId="3" borderId="39" xfId="0" applyFill="1" applyBorder="1"/>
    <xf numFmtId="0" fontId="10" fillId="0" borderId="5" xfId="0" applyFont="1" applyBorder="1" applyAlignment="1">
      <alignment vertical="center"/>
    </xf>
    <xf numFmtId="3" fontId="8" fillId="3" borderId="12" xfId="0" applyNumberFormat="1" applyFont="1" applyFill="1" applyBorder="1"/>
    <xf numFmtId="0" fontId="1" fillId="0" borderId="12" xfId="0" applyFont="1" applyBorder="1" applyAlignment="1">
      <alignment horizontal="left" indent="1"/>
    </xf>
    <xf numFmtId="0" fontId="0" fillId="0" borderId="20" xfId="0" applyBorder="1"/>
    <xf numFmtId="0" fontId="0" fillId="3" borderId="1" xfId="0" applyFill="1" applyBorder="1" applyAlignment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3" borderId="24" xfId="0" applyFill="1" applyBorder="1" applyAlignment="1"/>
    <xf numFmtId="0" fontId="0" fillId="3" borderId="29" xfId="0" applyFill="1" applyBorder="1" applyAlignment="1"/>
    <xf numFmtId="0" fontId="0" fillId="0" borderId="16" xfId="0" applyBorder="1" applyAlignment="1">
      <alignment horizontal="center" wrapText="1"/>
    </xf>
    <xf numFmtId="0" fontId="0" fillId="0" borderId="16" xfId="0" applyBorder="1" applyAlignment="1">
      <alignment wrapText="1"/>
    </xf>
    <xf numFmtId="0" fontId="1" fillId="0" borderId="12" xfId="0" applyFont="1" applyBorder="1" applyAlignment="1">
      <alignment horizontal="left"/>
    </xf>
    <xf numFmtId="0" fontId="1" fillId="0" borderId="3" xfId="0" applyFont="1" applyBorder="1" applyAlignment="1">
      <alignment vertical="center" wrapText="1"/>
    </xf>
    <xf numFmtId="3" fontId="0" fillId="0" borderId="0" xfId="0" applyNumberFormat="1"/>
    <xf numFmtId="0" fontId="1" fillId="3" borderId="3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right"/>
    </xf>
    <xf numFmtId="0" fontId="11" fillId="0" borderId="0" xfId="0" applyFont="1"/>
    <xf numFmtId="0" fontId="1" fillId="3" borderId="3" xfId="0" applyFont="1" applyFill="1" applyBorder="1" applyAlignment="1">
      <alignment vertical="center"/>
    </xf>
    <xf numFmtId="0" fontId="1" fillId="3" borderId="18" xfId="0" applyFont="1" applyFill="1" applyBorder="1"/>
    <xf numFmtId="3" fontId="8" fillId="3" borderId="18" xfId="0" applyNumberFormat="1" applyFont="1" applyFill="1" applyBorder="1"/>
    <xf numFmtId="0" fontId="1" fillId="3" borderId="12" xfId="0" applyFont="1" applyFill="1" applyBorder="1" applyAlignment="1">
      <alignment vertical="center"/>
    </xf>
    <xf numFmtId="0" fontId="1" fillId="3" borderId="12" xfId="0" applyFont="1" applyFill="1" applyBorder="1" applyAlignment="1">
      <alignment horizontal="center" vertical="top" wrapText="1"/>
    </xf>
    <xf numFmtId="0" fontId="1" fillId="3" borderId="23" xfId="0" applyFont="1" applyFill="1" applyBorder="1"/>
    <xf numFmtId="3" fontId="1" fillId="3" borderId="24" xfId="0" applyNumberFormat="1" applyFont="1" applyFill="1" applyBorder="1"/>
    <xf numFmtId="3" fontId="1" fillId="3" borderId="25" xfId="0" applyNumberFormat="1" applyFont="1" applyFill="1" applyBorder="1"/>
    <xf numFmtId="0" fontId="1" fillId="3" borderId="26" xfId="0" applyFont="1" applyFill="1" applyBorder="1"/>
    <xf numFmtId="3" fontId="1" fillId="3" borderId="1" xfId="0" applyNumberFormat="1" applyFont="1" applyFill="1" applyBorder="1"/>
    <xf numFmtId="3" fontId="1" fillId="3" borderId="27" xfId="0" applyNumberFormat="1" applyFont="1" applyFill="1" applyBorder="1"/>
    <xf numFmtId="0" fontId="1" fillId="3" borderId="28" xfId="0" applyFont="1" applyFill="1" applyBorder="1"/>
    <xf numFmtId="3" fontId="1" fillId="3" borderId="29" xfId="0" applyNumberFormat="1" applyFont="1" applyFill="1" applyBorder="1"/>
    <xf numFmtId="3" fontId="1" fillId="3" borderId="30" xfId="0" applyNumberFormat="1" applyFont="1" applyFill="1" applyBorder="1"/>
    <xf numFmtId="0" fontId="12" fillId="0" borderId="0" xfId="0" applyFont="1"/>
    <xf numFmtId="0" fontId="13" fillId="0" borderId="0" xfId="0" applyFont="1" applyFill="1" applyBorder="1"/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Fill="1" applyBorder="1" applyAlignment="1" applyProtection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indent="1"/>
    </xf>
    <xf numFmtId="3" fontId="14" fillId="0" borderId="0" xfId="0" applyNumberFormat="1" applyFont="1" applyFill="1" applyBorder="1"/>
    <xf numFmtId="0" fontId="14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indent="1"/>
    </xf>
    <xf numFmtId="0" fontId="17" fillId="0" borderId="0" xfId="0" applyFont="1" applyFill="1" applyBorder="1"/>
    <xf numFmtId="3" fontId="17" fillId="0" borderId="0" xfId="0" applyNumberFormat="1" applyFont="1" applyFill="1" applyBorder="1"/>
    <xf numFmtId="164" fontId="14" fillId="0" borderId="0" xfId="0" applyNumberFormat="1" applyFont="1" applyFill="1" applyBorder="1"/>
    <xf numFmtId="165" fontId="14" fillId="0" borderId="0" xfId="0" applyNumberFormat="1" applyFont="1" applyFill="1" applyBorder="1"/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/>
    <xf numFmtId="3" fontId="13" fillId="0" borderId="0" xfId="0" applyNumberFormat="1" applyFont="1" applyFill="1" applyBorder="1"/>
    <xf numFmtId="0" fontId="0" fillId="0" borderId="0" xfId="0" applyFont="1"/>
    <xf numFmtId="0" fontId="13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left"/>
    </xf>
    <xf numFmtId="0" fontId="19" fillId="0" borderId="0" xfId="0" applyFont="1" applyFill="1" applyBorder="1"/>
    <xf numFmtId="3" fontId="0" fillId="3" borderId="23" xfId="0" applyNumberFormat="1" applyFill="1" applyBorder="1"/>
    <xf numFmtId="3" fontId="0" fillId="3" borderId="26" xfId="0" applyNumberFormat="1" applyFill="1" applyBorder="1"/>
    <xf numFmtId="0" fontId="0" fillId="0" borderId="0" xfId="0" applyBorder="1"/>
    <xf numFmtId="0" fontId="10" fillId="0" borderId="6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6" fillId="3" borderId="24" xfId="0" applyFont="1" applyFill="1" applyBorder="1" applyAlignment="1" applyProtection="1">
      <alignment horizontal="left" indent="1"/>
    </xf>
    <xf numFmtId="0" fontId="6" fillId="3" borderId="1" xfId="0" applyFont="1" applyFill="1" applyBorder="1" applyAlignment="1" applyProtection="1">
      <alignment horizontal="left" indent="1"/>
    </xf>
    <xf numFmtId="0" fontId="6" fillId="3" borderId="29" xfId="0" applyFont="1" applyFill="1" applyBorder="1" applyAlignment="1" applyProtection="1">
      <alignment horizontal="left" indent="1"/>
    </xf>
    <xf numFmtId="0" fontId="20" fillId="0" borderId="0" xfId="0" applyFont="1" applyFill="1" applyBorder="1"/>
    <xf numFmtId="3" fontId="0" fillId="3" borderId="24" xfId="0" applyNumberFormat="1" applyFont="1" applyFill="1" applyBorder="1"/>
    <xf numFmtId="3" fontId="0" fillId="3" borderId="25" xfId="0" applyNumberFormat="1" applyFont="1" applyFill="1" applyBorder="1"/>
    <xf numFmtId="3" fontId="0" fillId="3" borderId="1" xfId="0" applyNumberFormat="1" applyFont="1" applyFill="1" applyBorder="1"/>
    <xf numFmtId="3" fontId="0" fillId="3" borderId="27" xfId="0" applyNumberFormat="1" applyFont="1" applyFill="1" applyBorder="1"/>
    <xf numFmtId="0" fontId="1" fillId="0" borderId="0" xfId="0" applyFont="1" applyFill="1" applyBorder="1" applyProtection="1">
      <protection locked="0"/>
    </xf>
    <xf numFmtId="0" fontId="1" fillId="3" borderId="3" xfId="0" applyFont="1" applyFill="1" applyBorder="1"/>
    <xf numFmtId="3" fontId="8" fillId="3" borderId="3" xfId="0" applyNumberFormat="1" applyFont="1" applyFill="1" applyBorder="1"/>
    <xf numFmtId="0" fontId="8" fillId="4" borderId="3" xfId="0" applyFont="1" applyFill="1" applyBorder="1" applyProtection="1">
      <protection locked="0"/>
    </xf>
    <xf numFmtId="0" fontId="1" fillId="3" borderId="56" xfId="0" applyFont="1" applyFill="1" applyBorder="1"/>
    <xf numFmtId="0" fontId="1" fillId="3" borderId="57" xfId="0" applyFont="1" applyFill="1" applyBorder="1"/>
    <xf numFmtId="164" fontId="1" fillId="3" borderId="57" xfId="0" applyNumberFormat="1" applyFont="1" applyFill="1" applyBorder="1"/>
    <xf numFmtId="165" fontId="1" fillId="3" borderId="58" xfId="0" applyNumberFormat="1" applyFont="1" applyFill="1" applyBorder="1"/>
    <xf numFmtId="0" fontId="0" fillId="3" borderId="53" xfId="0" applyFill="1" applyBorder="1"/>
    <xf numFmtId="0" fontId="0" fillId="3" borderId="14" xfId="0" applyFill="1" applyBorder="1"/>
    <xf numFmtId="0" fontId="0" fillId="3" borderId="50" xfId="0" applyFill="1" applyBorder="1"/>
    <xf numFmtId="166" fontId="0" fillId="3" borderId="1" xfId="0" applyNumberFormat="1" applyFill="1" applyBorder="1"/>
    <xf numFmtId="164" fontId="0" fillId="3" borderId="1" xfId="0" applyNumberFormat="1" applyFill="1" applyBorder="1"/>
    <xf numFmtId="165" fontId="0" fillId="3" borderId="27" xfId="0" applyNumberFormat="1" applyFill="1" applyBorder="1"/>
    <xf numFmtId="165" fontId="0" fillId="3" borderId="29" xfId="0" applyNumberFormat="1" applyFill="1" applyBorder="1"/>
    <xf numFmtId="164" fontId="0" fillId="3" borderId="29" xfId="0" applyNumberFormat="1" applyFill="1" applyBorder="1"/>
    <xf numFmtId="165" fontId="0" fillId="3" borderId="30" xfId="0" applyNumberFormat="1" applyFill="1" applyBorder="1"/>
    <xf numFmtId="0" fontId="0" fillId="3" borderId="26" xfId="0" applyFill="1" applyBorder="1"/>
    <xf numFmtId="0" fontId="0" fillId="3" borderId="28" xfId="0" applyFill="1" applyBorder="1"/>
    <xf numFmtId="0" fontId="0" fillId="3" borderId="0" xfId="0" applyFill="1" applyBorder="1" applyProtection="1">
      <protection locked="0" hidden="1"/>
    </xf>
    <xf numFmtId="166" fontId="0" fillId="3" borderId="53" xfId="0" applyNumberFormat="1" applyFill="1" applyBorder="1"/>
    <xf numFmtId="166" fontId="0" fillId="3" borderId="54" xfId="0" applyNumberFormat="1" applyFill="1" applyBorder="1"/>
    <xf numFmtId="0" fontId="0" fillId="3" borderId="27" xfId="0" applyFill="1" applyBorder="1"/>
    <xf numFmtId="170" fontId="0" fillId="3" borderId="1" xfId="0" applyNumberFormat="1" applyFill="1" applyBorder="1"/>
    <xf numFmtId="0" fontId="0" fillId="3" borderId="30" xfId="0" applyFill="1" applyBorder="1"/>
    <xf numFmtId="169" fontId="0" fillId="3" borderId="1" xfId="0" applyNumberFormat="1" applyFill="1" applyBorder="1"/>
    <xf numFmtId="169" fontId="0" fillId="3" borderId="37" xfId="0" applyNumberFormat="1" applyFill="1" applyBorder="1"/>
    <xf numFmtId="0" fontId="1" fillId="2" borderId="3" xfId="0" applyFont="1" applyFill="1" applyBorder="1" applyProtection="1">
      <protection locked="0" hidden="1"/>
    </xf>
    <xf numFmtId="0" fontId="0" fillId="3" borderId="47" xfId="0" applyFill="1" applyBorder="1"/>
    <xf numFmtId="0" fontId="1" fillId="0" borderId="31" xfId="0" applyFont="1" applyFill="1" applyBorder="1" applyAlignment="1">
      <alignment horizontal="right"/>
    </xf>
    <xf numFmtId="0" fontId="0" fillId="0" borderId="31" xfId="0" applyFill="1" applyBorder="1"/>
    <xf numFmtId="0" fontId="0" fillId="0" borderId="21" xfId="0" applyFill="1" applyBorder="1"/>
    <xf numFmtId="0" fontId="0" fillId="0" borderId="24" xfId="0" applyFill="1" applyBorder="1"/>
    <xf numFmtId="0" fontId="8" fillId="0" borderId="19" xfId="0" applyFont="1" applyFill="1" applyBorder="1"/>
    <xf numFmtId="0" fontId="8" fillId="0" borderId="23" xfId="0" applyFont="1" applyFill="1" applyBorder="1"/>
    <xf numFmtId="0" fontId="8" fillId="0" borderId="46" xfId="0" applyFont="1" applyFill="1" applyBorder="1"/>
    <xf numFmtId="0" fontId="0" fillId="0" borderId="36" xfId="0" applyFill="1" applyBorder="1"/>
    <xf numFmtId="0" fontId="0" fillId="0" borderId="60" xfId="0" applyFill="1" applyBorder="1"/>
    <xf numFmtId="0" fontId="0" fillId="0" borderId="61" xfId="0" applyFill="1" applyBorder="1"/>
    <xf numFmtId="0" fontId="1" fillId="0" borderId="32" xfId="0" applyFont="1" applyFill="1" applyBorder="1"/>
    <xf numFmtId="0" fontId="0" fillId="3" borderId="55" xfId="0" applyFill="1" applyBorder="1"/>
    <xf numFmtId="0" fontId="0" fillId="3" borderId="62" xfId="0" applyFill="1" applyBorder="1"/>
    <xf numFmtId="3" fontId="0" fillId="3" borderId="55" xfId="0" applyNumberFormat="1" applyFill="1" applyBorder="1"/>
    <xf numFmtId="3" fontId="0" fillId="3" borderId="62" xfId="0" applyNumberFormat="1" applyFill="1" applyBorder="1"/>
    <xf numFmtId="0" fontId="0" fillId="0" borderId="22" xfId="0" applyFill="1" applyBorder="1"/>
    <xf numFmtId="0" fontId="0" fillId="0" borderId="62" xfId="0" applyFill="1" applyBorder="1"/>
    <xf numFmtId="0" fontId="0" fillId="0" borderId="54" xfId="0" applyFill="1" applyBorder="1"/>
    <xf numFmtId="0" fontId="0" fillId="0" borderId="59" xfId="0" applyFill="1" applyBorder="1"/>
    <xf numFmtId="0" fontId="0" fillId="0" borderId="29" xfId="0" applyFill="1" applyBorder="1"/>
    <xf numFmtId="169" fontId="0" fillId="3" borderId="14" xfId="0" applyNumberFormat="1" applyFill="1" applyBorder="1"/>
    <xf numFmtId="0" fontId="8" fillId="0" borderId="56" xfId="0" applyFont="1" applyFill="1" applyBorder="1"/>
    <xf numFmtId="0" fontId="0" fillId="0" borderId="28" xfId="0" applyFill="1" applyBorder="1"/>
    <xf numFmtId="167" fontId="0" fillId="3" borderId="14" xfId="0" applyNumberFormat="1" applyFill="1" applyBorder="1" applyProtection="1">
      <protection locked="0" hidden="1"/>
    </xf>
    <xf numFmtId="168" fontId="0" fillId="3" borderId="50" xfId="0" applyNumberFormat="1" applyFill="1" applyBorder="1" applyProtection="1">
      <protection locked="0" hidden="1"/>
    </xf>
    <xf numFmtId="0" fontId="0" fillId="0" borderId="49" xfId="0" applyFont="1" applyFill="1" applyBorder="1"/>
    <xf numFmtId="0" fontId="0" fillId="0" borderId="59" xfId="0" applyFont="1" applyFill="1" applyBorder="1" applyAlignment="1">
      <alignment horizontal="right"/>
    </xf>
    <xf numFmtId="0" fontId="0" fillId="0" borderId="51" xfId="0" applyFill="1" applyBorder="1"/>
    <xf numFmtId="0" fontId="0" fillId="3" borderId="64" xfId="0" applyFill="1" applyBorder="1"/>
    <xf numFmtId="0" fontId="21" fillId="0" borderId="0" xfId="0" applyFont="1"/>
    <xf numFmtId="0" fontId="9" fillId="0" borderId="0" xfId="0" applyFont="1"/>
    <xf numFmtId="0" fontId="8" fillId="0" borderId="0" xfId="0" applyFont="1"/>
    <xf numFmtId="0" fontId="1" fillId="0" borderId="57" xfId="0" applyFont="1" applyFill="1" applyBorder="1"/>
    <xf numFmtId="0" fontId="1" fillId="0" borderId="58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9" xfId="0" applyFont="1" applyFill="1" applyBorder="1"/>
    <xf numFmtId="0" fontId="1" fillId="0" borderId="30" xfId="0" applyFont="1" applyFill="1" applyBorder="1"/>
    <xf numFmtId="0" fontId="1" fillId="0" borderId="38" xfId="0" applyFont="1" applyFill="1" applyBorder="1"/>
    <xf numFmtId="0" fontId="1" fillId="0" borderId="39" xfId="0" applyFont="1" applyFill="1" applyBorder="1"/>
    <xf numFmtId="0" fontId="1" fillId="0" borderId="62" xfId="0" applyFont="1" applyFill="1" applyBorder="1"/>
    <xf numFmtId="0" fontId="1" fillId="2" borderId="18" xfId="0" applyFont="1" applyFill="1" applyBorder="1" applyProtection="1">
      <protection locked="0"/>
    </xf>
    <xf numFmtId="0" fontId="0" fillId="3" borderId="63" xfId="0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29" xfId="0" applyFont="1" applyFill="1" applyBorder="1" applyProtection="1">
      <protection locked="0"/>
    </xf>
    <xf numFmtId="0" fontId="0" fillId="5" borderId="3" xfId="0" applyFill="1" applyBorder="1"/>
    <xf numFmtId="0" fontId="1" fillId="5" borderId="3" xfId="0" applyFont="1" applyFill="1" applyBorder="1" applyAlignment="1">
      <alignment horizontal="center" vertical="top" wrapText="1"/>
    </xf>
    <xf numFmtId="0" fontId="8" fillId="5" borderId="3" xfId="0" applyFont="1" applyFill="1" applyBorder="1"/>
    <xf numFmtId="3" fontId="8" fillId="5" borderId="3" xfId="0" applyNumberFormat="1" applyFont="1" applyFill="1" applyBorder="1"/>
    <xf numFmtId="0" fontId="8" fillId="3" borderId="3" xfId="0" applyFont="1" applyFill="1" applyBorder="1"/>
    <xf numFmtId="0" fontId="8" fillId="0" borderId="3" xfId="0" applyFont="1" applyBorder="1" applyAlignment="1">
      <alignment horizontal="center" vertical="center"/>
    </xf>
    <xf numFmtId="0" fontId="0" fillId="3" borderId="5" xfId="0" applyFill="1" applyBorder="1"/>
    <xf numFmtId="0" fontId="8" fillId="3" borderId="22" xfId="0" applyFont="1" applyFill="1" applyBorder="1"/>
    <xf numFmtId="0" fontId="8" fillId="3" borderId="3" xfId="0" applyFont="1" applyFill="1" applyBorder="1" applyAlignment="1">
      <alignment vertical="center"/>
    </xf>
    <xf numFmtId="0" fontId="8" fillId="0" borderId="65" xfId="0" applyFont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top" wrapText="1"/>
    </xf>
    <xf numFmtId="3" fontId="8" fillId="0" borderId="65" xfId="0" applyNumberFormat="1" applyFont="1" applyFill="1" applyBorder="1"/>
    <xf numFmtId="3" fontId="8" fillId="0" borderId="65" xfId="0" applyNumberFormat="1" applyFont="1" applyFill="1" applyBorder="1" applyAlignment="1">
      <alignment horizontal="center"/>
    </xf>
    <xf numFmtId="3" fontId="0" fillId="3" borderId="14" xfId="0" applyNumberFormat="1" applyFill="1" applyBorder="1"/>
    <xf numFmtId="0" fontId="22" fillId="0" borderId="0" xfId="0" applyFont="1"/>
    <xf numFmtId="0" fontId="23" fillId="0" borderId="0" xfId="0" applyFont="1"/>
    <xf numFmtId="0" fontId="6" fillId="0" borderId="0" xfId="0" applyFont="1"/>
    <xf numFmtId="3" fontId="1" fillId="0" borderId="0" xfId="0" applyNumberFormat="1" applyFont="1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Border="1"/>
    <xf numFmtId="0" fontId="0" fillId="2" borderId="0" xfId="0" applyFill="1"/>
    <xf numFmtId="3" fontId="0" fillId="3" borderId="14" xfId="0" applyNumberFormat="1" applyFont="1" applyFill="1" applyBorder="1"/>
    <xf numFmtId="3" fontId="0" fillId="3" borderId="29" xfId="0" applyNumberFormat="1" applyFont="1" applyFill="1" applyBorder="1"/>
    <xf numFmtId="3" fontId="0" fillId="3" borderId="30" xfId="0" applyNumberFormat="1" applyFont="1" applyFill="1" applyBorder="1"/>
    <xf numFmtId="0" fontId="0" fillId="3" borderId="1" xfId="0" applyFill="1" applyBorder="1" applyProtection="1"/>
    <xf numFmtId="0" fontId="0" fillId="3" borderId="29" xfId="0" applyFill="1" applyBorder="1" applyProtection="1"/>
    <xf numFmtId="0" fontId="0" fillId="0" borderId="0" xfId="0" applyFont="1" applyFill="1" applyBorder="1" applyAlignment="1">
      <alignment horizontal="left" vertical="center" wrapText="1" indent="1"/>
    </xf>
    <xf numFmtId="0" fontId="0" fillId="3" borderId="31" xfId="0" applyFill="1" applyBorder="1" applyProtection="1"/>
    <xf numFmtId="0" fontId="0" fillId="2" borderId="31" xfId="0" applyFill="1" applyBorder="1" applyAlignment="1" applyProtection="1">
      <alignment horizontal="left" indent="1"/>
      <protection locked="0"/>
    </xf>
    <xf numFmtId="0" fontId="0" fillId="2" borderId="29" xfId="0" applyFill="1" applyBorder="1" applyAlignment="1" applyProtection="1">
      <alignment horizontal="left" indent="1"/>
      <protection locked="0"/>
    </xf>
    <xf numFmtId="0" fontId="25" fillId="0" borderId="0" xfId="495" applyFont="1" applyFill="1" applyBorder="1" applyAlignment="1">
      <alignment horizontal="left" vertical="center" wrapText="1" indent="1"/>
    </xf>
    <xf numFmtId="0" fontId="6" fillId="2" borderId="24" xfId="0" applyFont="1" applyFill="1" applyBorder="1" applyAlignment="1" applyProtection="1">
      <alignment horizontal="left" indent="1"/>
      <protection locked="0"/>
    </xf>
    <xf numFmtId="0" fontId="6" fillId="2" borderId="1" xfId="0" applyFont="1" applyFill="1" applyBorder="1" applyAlignment="1" applyProtection="1">
      <alignment horizontal="left" indent="1"/>
      <protection locked="0"/>
    </xf>
    <xf numFmtId="0" fontId="6" fillId="2" borderId="29" xfId="0" applyFont="1" applyFill="1" applyBorder="1" applyAlignment="1" applyProtection="1">
      <alignment horizontal="left" indent="1"/>
      <protection locked="0"/>
    </xf>
    <xf numFmtId="0" fontId="0" fillId="3" borderId="24" xfId="0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0" fillId="3" borderId="29" xfId="0" applyFill="1" applyBorder="1" applyProtection="1">
      <protection hidden="1"/>
    </xf>
    <xf numFmtId="3" fontId="0" fillId="3" borderId="31" xfId="0" applyNumberFormat="1" applyFill="1" applyBorder="1"/>
    <xf numFmtId="0" fontId="6" fillId="2" borderId="66" xfId="0" applyFont="1" applyFill="1" applyBorder="1" applyAlignment="1" applyProtection="1">
      <alignment horizontal="left" indent="1"/>
      <protection locked="0"/>
    </xf>
    <xf numFmtId="0" fontId="0" fillId="2" borderId="16" xfId="0" applyFill="1" applyBorder="1" applyAlignment="1" applyProtection="1">
      <alignment horizontal="left" inden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3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29" xfId="0" applyNumberFormat="1" applyFill="1" applyBorder="1" applyProtection="1">
      <protection locked="0"/>
    </xf>
    <xf numFmtId="0" fontId="0" fillId="0" borderId="9" xfId="0" applyBorder="1"/>
    <xf numFmtId="0" fontId="0" fillId="0" borderId="34" xfId="0" applyBorder="1"/>
    <xf numFmtId="0" fontId="0" fillId="0" borderId="35" xfId="0" applyBorder="1"/>
    <xf numFmtId="0" fontId="0" fillId="3" borderId="24" xfId="0" applyFill="1" applyBorder="1" applyProtection="1"/>
    <xf numFmtId="0" fontId="27" fillId="0" borderId="0" xfId="0" applyFont="1"/>
    <xf numFmtId="0" fontId="0" fillId="2" borderId="38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0" fillId="2" borderId="39" xfId="0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8" fillId="0" borderId="5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 indent="1"/>
    </xf>
    <xf numFmtId="0" fontId="8" fillId="0" borderId="20" xfId="0" applyFont="1" applyBorder="1" applyAlignment="1">
      <alignment horizontal="left" vertical="center" indent="1"/>
    </xf>
    <xf numFmtId="0" fontId="8" fillId="0" borderId="21" xfId="0" applyFont="1" applyBorder="1" applyAlignment="1">
      <alignment horizontal="left" vertical="center" indent="1"/>
    </xf>
    <xf numFmtId="0" fontId="0" fillId="2" borderId="67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52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7" fillId="2" borderId="67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0" fillId="2" borderId="62" xfId="0" applyFill="1" applyBorder="1" applyAlignment="1" applyProtection="1">
      <alignment horizontal="center" vertical="center"/>
      <protection locked="0"/>
    </xf>
    <xf numFmtId="0" fontId="0" fillId="3" borderId="48" xfId="0" applyFill="1" applyBorder="1" applyAlignment="1">
      <alignment horizontal="left" vertical="center"/>
    </xf>
    <xf numFmtId="0" fontId="0" fillId="3" borderId="47" xfId="0" applyFill="1" applyBorder="1" applyAlignment="1">
      <alignment horizontal="left" vertical="center"/>
    </xf>
    <xf numFmtId="0" fontId="0" fillId="3" borderId="46" xfId="0" applyFill="1" applyBorder="1" applyAlignment="1">
      <alignment horizontal="left" vertical="center"/>
    </xf>
    <xf numFmtId="0" fontId="0" fillId="2" borderId="31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6" fillId="2" borderId="48" xfId="0" applyFont="1" applyFill="1" applyBorder="1" applyAlignment="1" applyProtection="1">
      <alignment horizontal="left" vertical="center"/>
      <protection locked="0"/>
    </xf>
    <xf numFmtId="0" fontId="6" fillId="2" borderId="47" xfId="0" applyFont="1" applyFill="1" applyBorder="1" applyAlignment="1" applyProtection="1">
      <alignment horizontal="left" vertical="center"/>
      <protection locked="0"/>
    </xf>
    <xf numFmtId="0" fontId="0" fillId="2" borderId="48" xfId="0" applyFill="1" applyBorder="1" applyAlignment="1" applyProtection="1">
      <alignment horizontal="left" vertical="center"/>
      <protection locked="0"/>
    </xf>
    <xf numFmtId="0" fontId="0" fillId="2" borderId="49" xfId="0" applyFill="1" applyBorder="1" applyAlignment="1" applyProtection="1">
      <alignment horizontal="left" vertical="center"/>
      <protection locked="0"/>
    </xf>
    <xf numFmtId="0" fontId="7" fillId="2" borderId="48" xfId="0" applyFont="1" applyFill="1" applyBorder="1" applyAlignment="1" applyProtection="1">
      <alignment horizontal="left" vertical="center"/>
      <protection locked="0"/>
    </xf>
    <xf numFmtId="0" fontId="7" fillId="2" borderId="47" xfId="0" applyFont="1" applyFill="1" applyBorder="1" applyAlignment="1" applyProtection="1">
      <alignment horizontal="left" vertical="center"/>
      <protection locked="0"/>
    </xf>
    <xf numFmtId="0" fontId="0" fillId="2" borderId="47" xfId="0" applyFill="1" applyBorder="1" applyAlignment="1" applyProtection="1">
      <alignment horizontal="left" vertical="center"/>
      <protection locked="0"/>
    </xf>
    <xf numFmtId="0" fontId="6" fillId="2" borderId="46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/>
      <protection locked="0"/>
    </xf>
    <xf numFmtId="0" fontId="8" fillId="2" borderId="6" xfId="0" applyFont="1" applyFill="1" applyBorder="1" applyAlignment="1" applyProtection="1">
      <alignment horizontal="left"/>
      <protection locked="0"/>
    </xf>
    <xf numFmtId="0" fontId="8" fillId="2" borderId="7" xfId="0" applyFont="1" applyFill="1" applyBorder="1" applyAlignment="1" applyProtection="1">
      <alignment horizontal="left"/>
      <protection locked="0"/>
    </xf>
  </cellXfs>
  <cellStyles count="610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Besuchter Hyperlink" xfId="90" builtinId="9" hidden="1"/>
    <cellStyle name="Besuchter Hyperlink" xfId="92" builtinId="9" hidden="1"/>
    <cellStyle name="Besuchter Hyperlink" xfId="94" builtinId="9" hidden="1"/>
    <cellStyle name="Besuchter Hyperlink" xfId="96" builtinId="9" hidden="1"/>
    <cellStyle name="Besuchter Hyperlink" xfId="98" builtinId="9" hidden="1"/>
    <cellStyle name="Besuchter Hyperlink" xfId="100" builtinId="9" hidden="1"/>
    <cellStyle name="Besuchter Hyperlink" xfId="102" builtinId="9" hidden="1"/>
    <cellStyle name="Besuchter Hyperlink" xfId="104" builtinId="9" hidden="1"/>
    <cellStyle name="Besuchter Hyperlink" xfId="106" builtinId="9" hidden="1"/>
    <cellStyle name="Besuchter Hyperlink" xfId="108" builtinId="9" hidden="1"/>
    <cellStyle name="Besuchter Hyperlink" xfId="110" builtinId="9" hidden="1"/>
    <cellStyle name="Besuchter Hyperlink" xfId="112" builtinId="9" hidden="1"/>
    <cellStyle name="Besuchter Hyperlink" xfId="114" builtinId="9" hidden="1"/>
    <cellStyle name="Besuchter Hyperlink" xfId="116" builtinId="9" hidden="1"/>
    <cellStyle name="Besuchter Hyperlink" xfId="118" builtinId="9" hidden="1"/>
    <cellStyle name="Besuchter Hyperlink" xfId="120" builtinId="9" hidden="1"/>
    <cellStyle name="Besuchter Hyperlink" xfId="122" builtinId="9" hidden="1"/>
    <cellStyle name="Besuchter Hyperlink" xfId="124" builtinId="9" hidden="1"/>
    <cellStyle name="Besuchter Hyperlink" xfId="126" builtinId="9" hidden="1"/>
    <cellStyle name="Besuchter Hyperlink" xfId="128" builtinId="9" hidden="1"/>
    <cellStyle name="Besuchter Hyperlink" xfId="130" builtinId="9" hidden="1"/>
    <cellStyle name="Besuchter Hyperlink" xfId="132" builtinId="9" hidden="1"/>
    <cellStyle name="Besuchter Hyperlink" xfId="134" builtinId="9" hidden="1"/>
    <cellStyle name="Besuchter Hyperlink" xfId="136" builtinId="9" hidden="1"/>
    <cellStyle name="Besuchter Hyperlink" xfId="138" builtinId="9" hidden="1"/>
    <cellStyle name="Besuchter Hyperlink" xfId="140" builtinId="9" hidden="1"/>
    <cellStyle name="Besuchter Hyperlink" xfId="142" builtinId="9" hidden="1"/>
    <cellStyle name="Besuchter Hyperlink" xfId="144" builtinId="9" hidden="1"/>
    <cellStyle name="Besuchter Hyperlink" xfId="146" builtinId="9" hidden="1"/>
    <cellStyle name="Besuchter Hyperlink" xfId="148" builtinId="9" hidden="1"/>
    <cellStyle name="Besuchter Hyperlink" xfId="150" builtinId="9" hidden="1"/>
    <cellStyle name="Besuchter Hyperlink" xfId="152" builtinId="9" hidden="1"/>
    <cellStyle name="Besuchter Hyperlink" xfId="154" builtinId="9" hidden="1"/>
    <cellStyle name="Besuchter Hyperlink" xfId="156" builtinId="9" hidden="1"/>
    <cellStyle name="Besuchter Hyperlink" xfId="158" builtinId="9" hidden="1"/>
    <cellStyle name="Besuchter Hyperlink" xfId="160" builtinId="9" hidden="1"/>
    <cellStyle name="Besuchter Hyperlink" xfId="162" builtinId="9" hidden="1"/>
    <cellStyle name="Besuchter Hyperlink" xfId="164" builtinId="9" hidden="1"/>
    <cellStyle name="Besuchter Hyperlink" xfId="166" builtinId="9" hidden="1"/>
    <cellStyle name="Besuchter Hyperlink" xfId="168" builtinId="9" hidden="1"/>
    <cellStyle name="Besuchter Hyperlink" xfId="170" builtinId="9" hidden="1"/>
    <cellStyle name="Besuchter Hyperlink" xfId="172" builtinId="9" hidden="1"/>
    <cellStyle name="Besuchter Hyperlink" xfId="174" builtinId="9" hidden="1"/>
    <cellStyle name="Besuchter Hyperlink" xfId="176" builtinId="9" hidden="1"/>
    <cellStyle name="Besuchter Hyperlink" xfId="178" builtinId="9" hidden="1"/>
    <cellStyle name="Besuchter Hyperlink" xfId="180" builtinId="9" hidden="1"/>
    <cellStyle name="Besuchter Hyperlink" xfId="182" builtinId="9" hidden="1"/>
    <cellStyle name="Besuchter Hyperlink" xfId="184" builtinId="9" hidden="1"/>
    <cellStyle name="Besuchter Hyperlink" xfId="186" builtinId="9" hidden="1"/>
    <cellStyle name="Besuchter Hyperlink" xfId="188" builtinId="9" hidden="1"/>
    <cellStyle name="Besuchter Hyperlink" xfId="190" builtinId="9" hidden="1"/>
    <cellStyle name="Besuchter Hyperlink" xfId="192" builtinId="9" hidden="1"/>
    <cellStyle name="Besuchter Hyperlink" xfId="194" builtinId="9" hidden="1"/>
    <cellStyle name="Besuchter Hyperlink" xfId="196" builtinId="9" hidden="1"/>
    <cellStyle name="Besuchter Hyperlink" xfId="198" builtinId="9" hidden="1"/>
    <cellStyle name="Besuchter Hyperlink" xfId="200" builtinId="9" hidden="1"/>
    <cellStyle name="Besuchter Hyperlink" xfId="202" builtinId="9" hidden="1"/>
    <cellStyle name="Besuchter Hyperlink" xfId="204" builtinId="9" hidden="1"/>
    <cellStyle name="Besuchter Hyperlink" xfId="206" builtinId="9" hidden="1"/>
    <cellStyle name="Besuchter Hyperlink" xfId="208" builtinId="9" hidden="1"/>
    <cellStyle name="Besuchter Hyperlink" xfId="210" builtinId="9" hidden="1"/>
    <cellStyle name="Besuchter Hyperlink" xfId="212" builtinId="9" hidden="1"/>
    <cellStyle name="Besuchter Hyperlink" xfId="214" builtinId="9" hidden="1"/>
    <cellStyle name="Besuchter Hyperlink" xfId="216" builtinId="9" hidden="1"/>
    <cellStyle name="Besuchter Hyperlink" xfId="218" builtinId="9" hidden="1"/>
    <cellStyle name="Besuchter Hyperlink" xfId="220" builtinId="9" hidden="1"/>
    <cellStyle name="Besuchter Hyperlink" xfId="222" builtinId="9" hidden="1"/>
    <cellStyle name="Besuchter Hyperlink" xfId="224" builtinId="9" hidden="1"/>
    <cellStyle name="Besuchter Hyperlink" xfId="226" builtinId="9" hidden="1"/>
    <cellStyle name="Besuchter Hyperlink" xfId="228" builtinId="9" hidden="1"/>
    <cellStyle name="Besuchter Hyperlink" xfId="230" builtinId="9" hidden="1"/>
    <cellStyle name="Besuchter Hyperlink" xfId="232" builtinId="9" hidden="1"/>
    <cellStyle name="Besuchter Hyperlink" xfId="234" builtinId="9" hidden="1"/>
    <cellStyle name="Besuchter Hyperlink" xfId="236" builtinId="9" hidden="1"/>
    <cellStyle name="Besuchter Hyperlink" xfId="238" builtinId="9" hidden="1"/>
    <cellStyle name="Besuchter Hyperlink" xfId="240" builtinId="9" hidden="1"/>
    <cellStyle name="Besuchter Hyperlink" xfId="242" builtinId="9" hidden="1"/>
    <cellStyle name="Besuchter Hyperlink" xfId="244" builtinId="9" hidden="1"/>
    <cellStyle name="Besuchter Hyperlink" xfId="246" builtinId="9" hidden="1"/>
    <cellStyle name="Besuchter Hyperlink" xfId="248" builtinId="9" hidden="1"/>
    <cellStyle name="Besuchter Hyperlink" xfId="250" builtinId="9" hidden="1"/>
    <cellStyle name="Besuchter Hyperlink" xfId="252" builtinId="9" hidden="1"/>
    <cellStyle name="Besuchter Hyperlink" xfId="254" builtinId="9" hidden="1"/>
    <cellStyle name="Besuchter Hyperlink" xfId="256" builtinId="9" hidden="1"/>
    <cellStyle name="Besuchter Hyperlink" xfId="258" builtinId="9" hidden="1"/>
    <cellStyle name="Besuchter Hyperlink" xfId="260" builtinId="9" hidden="1"/>
    <cellStyle name="Besuchter Hyperlink" xfId="262" builtinId="9" hidden="1"/>
    <cellStyle name="Besuchter Hyperlink" xfId="264" builtinId="9" hidden="1"/>
    <cellStyle name="Besuchter Hyperlink" xfId="266" builtinId="9" hidden="1"/>
    <cellStyle name="Besuchter Hyperlink" xfId="268" builtinId="9" hidden="1"/>
    <cellStyle name="Besuchter Hyperlink" xfId="270" builtinId="9" hidden="1"/>
    <cellStyle name="Besuchter Hyperlink" xfId="272" builtinId="9" hidden="1"/>
    <cellStyle name="Besuchter Hyperlink" xfId="274" builtinId="9" hidden="1"/>
    <cellStyle name="Besuchter Hyperlink" xfId="276" builtinId="9" hidden="1"/>
    <cellStyle name="Besuchter Hyperlink" xfId="278" builtinId="9" hidden="1"/>
    <cellStyle name="Besuchter Hyperlink" xfId="280" builtinId="9" hidden="1"/>
    <cellStyle name="Besuchter Hyperlink" xfId="282" builtinId="9" hidden="1"/>
    <cellStyle name="Besuchter Hyperlink" xfId="284" builtinId="9" hidden="1"/>
    <cellStyle name="Besuchter Hyperlink" xfId="286" builtinId="9" hidden="1"/>
    <cellStyle name="Besuchter Hyperlink" xfId="288" builtinId="9" hidden="1"/>
    <cellStyle name="Besuchter Hyperlink" xfId="290" builtinId="9" hidden="1"/>
    <cellStyle name="Besuchter Hyperlink" xfId="292" builtinId="9" hidden="1"/>
    <cellStyle name="Besuchter Hyperlink" xfId="294" builtinId="9" hidden="1"/>
    <cellStyle name="Besuchter Hyperlink" xfId="296" builtinId="9" hidden="1"/>
    <cellStyle name="Besuchter Hyperlink" xfId="298" builtinId="9" hidden="1"/>
    <cellStyle name="Besuchter Hyperlink" xfId="300" builtinId="9" hidden="1"/>
    <cellStyle name="Besuchter Hyperlink" xfId="302" builtinId="9" hidden="1"/>
    <cellStyle name="Besuchter Hyperlink" xfId="304" builtinId="9" hidden="1"/>
    <cellStyle name="Besuchter Hyperlink" xfId="306" builtinId="9" hidden="1"/>
    <cellStyle name="Besuchter Hyperlink" xfId="308" builtinId="9" hidden="1"/>
    <cellStyle name="Besuchter Hyperlink" xfId="310" builtinId="9" hidden="1"/>
    <cellStyle name="Besuchter Hyperlink" xfId="312" builtinId="9" hidden="1"/>
    <cellStyle name="Besuchter Hyperlink" xfId="314" builtinId="9" hidden="1"/>
    <cellStyle name="Besuchter Hyperlink" xfId="316" builtinId="9" hidden="1"/>
    <cellStyle name="Besuchter Hyperlink" xfId="318" builtinId="9" hidden="1"/>
    <cellStyle name="Besuchter Hyperlink" xfId="320" builtinId="9" hidden="1"/>
    <cellStyle name="Besuchter Hyperlink" xfId="322" builtinId="9" hidden="1"/>
    <cellStyle name="Besuchter Hyperlink" xfId="324" builtinId="9" hidden="1"/>
    <cellStyle name="Besuchter Hyperlink" xfId="326" builtinId="9" hidden="1"/>
    <cellStyle name="Besuchter Hyperlink" xfId="328" builtinId="9" hidden="1"/>
    <cellStyle name="Besuchter Hyperlink" xfId="330" builtinId="9" hidden="1"/>
    <cellStyle name="Besuchter Hyperlink" xfId="332" builtinId="9" hidden="1"/>
    <cellStyle name="Besuchter Hyperlink" xfId="334" builtinId="9" hidden="1"/>
    <cellStyle name="Besuchter Hyperlink" xfId="336" builtinId="9" hidden="1"/>
    <cellStyle name="Besuchter Hyperlink" xfId="338" builtinId="9" hidden="1"/>
    <cellStyle name="Besuchter Hyperlink" xfId="340" builtinId="9" hidden="1"/>
    <cellStyle name="Besuchter Hyperlink" xfId="342" builtinId="9" hidden="1"/>
    <cellStyle name="Besuchter Hyperlink" xfId="344" builtinId="9" hidden="1"/>
    <cellStyle name="Besuchter Hyperlink" xfId="346" builtinId="9" hidden="1"/>
    <cellStyle name="Besuchter Hyperlink" xfId="348" builtinId="9" hidden="1"/>
    <cellStyle name="Besuchter Hyperlink" xfId="350" builtinId="9" hidden="1"/>
    <cellStyle name="Besuchter Hyperlink" xfId="352" builtinId="9" hidden="1"/>
    <cellStyle name="Besuchter Hyperlink" xfId="354" builtinId="9" hidden="1"/>
    <cellStyle name="Besuchter Hyperlink" xfId="356" builtinId="9" hidden="1"/>
    <cellStyle name="Besuchter Hyperlink" xfId="358" builtinId="9" hidden="1"/>
    <cellStyle name="Besuchter Hyperlink" xfId="360" builtinId="9" hidden="1"/>
    <cellStyle name="Besuchter Hyperlink" xfId="362" builtinId="9" hidden="1"/>
    <cellStyle name="Besuchter Hyperlink" xfId="364" builtinId="9" hidden="1"/>
    <cellStyle name="Besuchter Hyperlink" xfId="366" builtinId="9" hidden="1"/>
    <cellStyle name="Besuchter Hyperlink" xfId="368" builtinId="9" hidden="1"/>
    <cellStyle name="Besuchter Hyperlink" xfId="370" builtinId="9" hidden="1"/>
    <cellStyle name="Besuchter Hyperlink" xfId="372" builtinId="9" hidden="1"/>
    <cellStyle name="Besuchter Hyperlink" xfId="374" builtinId="9" hidden="1"/>
    <cellStyle name="Besuchter Hyperlink" xfId="376" builtinId="9" hidden="1"/>
    <cellStyle name="Besuchter Hyperlink" xfId="378" builtinId="9" hidden="1"/>
    <cellStyle name="Besuchter Hyperlink" xfId="380" builtinId="9" hidden="1"/>
    <cellStyle name="Besuchter Hyperlink" xfId="382" builtinId="9" hidden="1"/>
    <cellStyle name="Besuchter Hyperlink" xfId="384" builtinId="9" hidden="1"/>
    <cellStyle name="Besuchter Hyperlink" xfId="386" builtinId="9" hidden="1"/>
    <cellStyle name="Besuchter Hyperlink" xfId="388" builtinId="9" hidden="1"/>
    <cellStyle name="Besuchter Hyperlink" xfId="390" builtinId="9" hidden="1"/>
    <cellStyle name="Besuchter Hyperlink" xfId="392" builtinId="9" hidden="1"/>
    <cellStyle name="Besuchter Hyperlink" xfId="394" builtinId="9" hidden="1"/>
    <cellStyle name="Besuchter Hyperlink" xfId="396" builtinId="9" hidden="1"/>
    <cellStyle name="Besuchter Hyperlink" xfId="398" builtinId="9" hidden="1"/>
    <cellStyle name="Besuchter Hyperlink" xfId="400" builtinId="9" hidden="1"/>
    <cellStyle name="Besuchter Hyperlink" xfId="402" builtinId="9" hidden="1"/>
    <cellStyle name="Besuchter Hyperlink" xfId="404" builtinId="9" hidden="1"/>
    <cellStyle name="Besuchter Hyperlink" xfId="406" builtinId="9" hidden="1"/>
    <cellStyle name="Besuchter Hyperlink" xfId="408" builtinId="9" hidden="1"/>
    <cellStyle name="Besuchter Hyperlink" xfId="410" builtinId="9" hidden="1"/>
    <cellStyle name="Besuchter Hyperlink" xfId="412" builtinId="9" hidden="1"/>
    <cellStyle name="Besuchter Hyperlink" xfId="414" builtinId="9" hidden="1"/>
    <cellStyle name="Besuchter Hyperlink" xfId="416" builtinId="9" hidden="1"/>
    <cellStyle name="Besuchter Hyperlink" xfId="418" builtinId="9" hidden="1"/>
    <cellStyle name="Besuchter Hyperlink" xfId="420" builtinId="9" hidden="1"/>
    <cellStyle name="Besuchter Hyperlink" xfId="422" builtinId="9" hidden="1"/>
    <cellStyle name="Besuchter Hyperlink" xfId="424" builtinId="9" hidden="1"/>
    <cellStyle name="Besuchter Hyperlink" xfId="426" builtinId="9" hidden="1"/>
    <cellStyle name="Besuchter Hyperlink" xfId="428" builtinId="9" hidden="1"/>
    <cellStyle name="Besuchter Hyperlink" xfId="430" builtinId="9" hidden="1"/>
    <cellStyle name="Besuchter Hyperlink" xfId="432" builtinId="9" hidden="1"/>
    <cellStyle name="Besuchter Hyperlink" xfId="434" builtinId="9" hidden="1"/>
    <cellStyle name="Besuchter Hyperlink" xfId="436" builtinId="9" hidden="1"/>
    <cellStyle name="Besuchter Hyperlink" xfId="438" builtinId="9" hidden="1"/>
    <cellStyle name="Besuchter Hyperlink" xfId="440" builtinId="9" hidden="1"/>
    <cellStyle name="Besuchter Hyperlink" xfId="442" builtinId="9" hidden="1"/>
    <cellStyle name="Besuchter Hyperlink" xfId="444" builtinId="9" hidden="1"/>
    <cellStyle name="Besuchter Hyperlink" xfId="446" builtinId="9" hidden="1"/>
    <cellStyle name="Besuchter Hyperlink" xfId="448" builtinId="9" hidden="1"/>
    <cellStyle name="Besuchter Hyperlink" xfId="450" builtinId="9" hidden="1"/>
    <cellStyle name="Besuchter Hyperlink" xfId="452" builtinId="9" hidden="1"/>
    <cellStyle name="Besuchter Hyperlink" xfId="454" builtinId="9" hidden="1"/>
    <cellStyle name="Besuchter Hyperlink" xfId="456" builtinId="9" hidden="1"/>
    <cellStyle name="Besuchter Hyperlink" xfId="458" builtinId="9" hidden="1"/>
    <cellStyle name="Besuchter Hyperlink" xfId="460" builtinId="9" hidden="1"/>
    <cellStyle name="Besuchter Hyperlink" xfId="462" builtinId="9" hidden="1"/>
    <cellStyle name="Besuchter Hyperlink" xfId="464" builtinId="9" hidden="1"/>
    <cellStyle name="Besuchter Hyperlink" xfId="466" builtinId="9" hidden="1"/>
    <cellStyle name="Besuchter Hyperlink" xfId="468" builtinId="9" hidden="1"/>
    <cellStyle name="Besuchter Hyperlink" xfId="470" builtinId="9" hidden="1"/>
    <cellStyle name="Besuchter Hyperlink" xfId="472" builtinId="9" hidden="1"/>
    <cellStyle name="Besuchter Hyperlink" xfId="474" builtinId="9" hidden="1"/>
    <cellStyle name="Besuchter Hyperlink" xfId="476" builtinId="9" hidden="1"/>
    <cellStyle name="Besuchter Hyperlink" xfId="478" builtinId="9" hidden="1"/>
    <cellStyle name="Besuchter Hyperlink" xfId="480" builtinId="9" hidden="1"/>
    <cellStyle name="Besuchter Hyperlink" xfId="482" builtinId="9" hidden="1"/>
    <cellStyle name="Besuchter Hyperlink" xfId="484" builtinId="9" hidden="1"/>
    <cellStyle name="Besuchter Hyperlink" xfId="486" builtinId="9" hidden="1"/>
    <cellStyle name="Besuchter Hyperlink" xfId="488" builtinId="9" hidden="1"/>
    <cellStyle name="Besuchter Hyperlink" xfId="490" builtinId="9" hidden="1"/>
    <cellStyle name="Besuchter Hyperlink" xfId="492" builtinId="9" hidden="1"/>
    <cellStyle name="Besuchter Hyperlink" xfId="494" builtinId="9" hidden="1"/>
    <cellStyle name="Besuchter Hyperlink" xfId="497" builtinId="9" hidden="1"/>
    <cellStyle name="Besuchter Hyperlink" xfId="499" builtinId="9" hidden="1"/>
    <cellStyle name="Besuchter Hyperlink" xfId="501" builtinId="9" hidden="1"/>
    <cellStyle name="Besuchter Hyperlink" xfId="503" builtinId="9" hidden="1"/>
    <cellStyle name="Besuchter Hyperlink" xfId="505" builtinId="9" hidden="1"/>
    <cellStyle name="Besuchter Hyperlink" xfId="507" builtinId="9" hidden="1"/>
    <cellStyle name="Besuchter Hyperlink" xfId="509" builtinId="9" hidden="1"/>
    <cellStyle name="Besuchter Hyperlink" xfId="511" builtinId="9" hidden="1"/>
    <cellStyle name="Besuchter Hyperlink" xfId="513" builtinId="9" hidden="1"/>
    <cellStyle name="Besuchter Hyperlink" xfId="515" builtinId="9" hidden="1"/>
    <cellStyle name="Besuchter Hyperlink" xfId="517" builtinId="9" hidden="1"/>
    <cellStyle name="Besuchter Hyperlink" xfId="519" builtinId="9" hidden="1"/>
    <cellStyle name="Besuchter Hyperlink" xfId="521" builtinId="9" hidden="1"/>
    <cellStyle name="Besuchter Hyperlink" xfId="523" builtinId="9" hidden="1"/>
    <cellStyle name="Besuchter Hyperlink" xfId="525" builtinId="9" hidden="1"/>
    <cellStyle name="Besuchter Hyperlink" xfId="527" builtinId="9" hidden="1"/>
    <cellStyle name="Besuchter Hyperlink" xfId="529" builtinId="9" hidden="1"/>
    <cellStyle name="Besuchter Hyperlink" xfId="531" builtinId="9" hidden="1"/>
    <cellStyle name="Besuchter Hyperlink" xfId="533" builtinId="9" hidden="1"/>
    <cellStyle name="Besuchter Hyperlink" xfId="535" builtinId="9" hidden="1"/>
    <cellStyle name="Besuchter Hyperlink" xfId="537" builtinId="9" hidden="1"/>
    <cellStyle name="Besuchter Hyperlink" xfId="539" builtinId="9" hidden="1"/>
    <cellStyle name="Besuchter Hyperlink" xfId="541" builtinId="9" hidden="1"/>
    <cellStyle name="Besuchter Hyperlink" xfId="543" builtinId="9" hidden="1"/>
    <cellStyle name="Besuchter Hyperlink" xfId="545" builtinId="9" hidden="1"/>
    <cellStyle name="Besuchter Hyperlink" xfId="547" builtinId="9" hidden="1"/>
    <cellStyle name="Besuchter Hyperlink" xfId="549" builtinId="9" hidden="1"/>
    <cellStyle name="Besuchter Hyperlink" xfId="551" builtinId="9" hidden="1"/>
    <cellStyle name="Besuchter Hyperlink" xfId="553" builtinId="9" hidden="1"/>
    <cellStyle name="Besuchter Hyperlink" xfId="555" builtinId="9" hidden="1"/>
    <cellStyle name="Besuchter Hyperlink" xfId="557" builtinId="9" hidden="1"/>
    <cellStyle name="Besuchter Hyperlink" xfId="559" builtinId="9" hidden="1"/>
    <cellStyle name="Besuchter Hyperlink" xfId="561" builtinId="9" hidden="1"/>
    <cellStyle name="Besuchter Hyperlink" xfId="563" builtinId="9" hidden="1"/>
    <cellStyle name="Besuchter Hyperlink" xfId="565" builtinId="9" hidden="1"/>
    <cellStyle name="Besuchter Hyperlink" xfId="567" builtinId="9" hidden="1"/>
    <cellStyle name="Besuchter Hyperlink" xfId="569" builtinId="9" hidden="1"/>
    <cellStyle name="Besuchter Hyperlink" xfId="571" builtinId="9" hidden="1"/>
    <cellStyle name="Besuchter Hyperlink" xfId="573" builtinId="9" hidden="1"/>
    <cellStyle name="Besuchter Hyperlink" xfId="575" builtinId="9" hidden="1"/>
    <cellStyle name="Besuchter Hyperlink" xfId="577" builtinId="9" hidden="1"/>
    <cellStyle name="Besuchter Hyperlink" xfId="579" builtinId="9" hidden="1"/>
    <cellStyle name="Besuchter Hyperlink" xfId="581" builtinId="9" hidden="1"/>
    <cellStyle name="Besuchter Hyperlink" xfId="583" builtinId="9" hidden="1"/>
    <cellStyle name="Besuchter Hyperlink" xfId="585" builtinId="9" hidden="1"/>
    <cellStyle name="Besuchter Hyperlink" xfId="587" builtinId="9" hidden="1"/>
    <cellStyle name="Besuchter Hyperlink" xfId="589" builtinId="9" hidden="1"/>
    <cellStyle name="Besuchter Hyperlink" xfId="591" builtinId="9" hidden="1"/>
    <cellStyle name="Besuchter Hyperlink" xfId="593" builtinId="9" hidden="1"/>
    <cellStyle name="Besuchter Hyperlink" xfId="595" builtinId="9" hidden="1"/>
    <cellStyle name="Besuchter Hyperlink" xfId="597" builtinId="9" hidden="1"/>
    <cellStyle name="Besuchter Hyperlink" xfId="599" builtinId="9" hidden="1"/>
    <cellStyle name="Besuchter Hyperlink" xfId="601" builtinId="9" hidden="1"/>
    <cellStyle name="Besuchter Hyperlink" xfId="603" builtinId="9" hidden="1"/>
    <cellStyle name="Besuchter Hyperlink" xfId="605" builtinId="9" hidden="1"/>
    <cellStyle name="Besuchter Hyperlink" xfId="607" builtinId="9" hidden="1"/>
    <cellStyle name="Besuchter Hyperlink" xfId="60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Standard" xfId="0" builtinId="0"/>
    <cellStyle name="Standard_Blatt2" xfId="495"/>
  </cellStyles>
  <dxfs count="8"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1FB714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1FB714"/>
      </font>
      <fill>
        <patternFill patternType="none">
          <fgColor indexed="64"/>
          <bgColor auto="1"/>
        </patternFill>
      </fill>
    </dxf>
    <dxf>
      <font>
        <color theme="1"/>
      </font>
      <fill>
        <patternFill patternType="solid">
          <fgColor indexed="64"/>
          <bgColor theme="5" tint="0.59999389629810485"/>
        </patternFill>
      </fill>
    </dxf>
    <dxf>
      <font>
        <color theme="1"/>
      </font>
      <fill>
        <patternFill patternType="solid">
          <fgColor indexed="64"/>
          <bgColor theme="6" tint="0.59999389629810485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1FB714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  <pageSetUpPr fitToPage="1"/>
  </sheetPr>
  <dimension ref="A1:P99"/>
  <sheetViews>
    <sheetView tabSelected="1" workbookViewId="0">
      <selection activeCell="A3" sqref="A3"/>
    </sheetView>
  </sheetViews>
  <sheetFormatPr baseColWidth="10" defaultRowHeight="15.75" x14ac:dyDescent="0.25"/>
  <cols>
    <col min="1" max="1" width="4" customWidth="1"/>
    <col min="2" max="2" width="10.625" customWidth="1"/>
    <col min="15" max="15" width="12.125" bestFit="1" customWidth="1"/>
  </cols>
  <sheetData>
    <row r="1" spans="1:16" ht="21" x14ac:dyDescent="0.35">
      <c r="A1" s="121" t="s">
        <v>66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6" x14ac:dyDescent="0.25">
      <c r="A2" s="100" t="s">
        <v>345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6" x14ac:dyDescent="0.2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x14ac:dyDescent="0.25">
      <c r="A4" s="130" t="s">
        <v>113</v>
      </c>
      <c r="B4" s="13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x14ac:dyDescent="0.25">
      <c r="A5" s="100" t="s">
        <v>114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</row>
    <row r="6" spans="1:16" x14ac:dyDescent="0.25">
      <c r="A6" s="100" t="s">
        <v>205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16" x14ac:dyDescent="0.25">
      <c r="A7" s="100" t="s">
        <v>339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</row>
    <row r="8" spans="1:16" s="6" customFormat="1" ht="15" customHeight="1" x14ac:dyDescent="0.25">
      <c r="A8" s="101"/>
      <c r="B8" s="101"/>
      <c r="C8" s="101"/>
      <c r="D8" s="102"/>
      <c r="E8" s="102"/>
      <c r="F8" s="102"/>
      <c r="G8" s="102"/>
      <c r="H8" s="101"/>
      <c r="I8" s="102"/>
      <c r="J8" s="102"/>
      <c r="K8" s="102"/>
      <c r="L8" s="101"/>
      <c r="M8" s="102"/>
      <c r="N8" s="102"/>
      <c r="O8" s="102"/>
      <c r="P8" s="102"/>
    </row>
    <row r="9" spans="1:16" ht="18.75" x14ac:dyDescent="0.3">
      <c r="A9" s="119" t="s">
        <v>67</v>
      </c>
      <c r="B9" s="100"/>
      <c r="C9" s="103"/>
      <c r="D9" s="103"/>
      <c r="E9" s="103"/>
      <c r="F9" s="103"/>
      <c r="G9" s="103"/>
      <c r="H9" s="103"/>
      <c r="I9" s="103"/>
      <c r="J9" s="103"/>
      <c r="K9" s="103"/>
      <c r="L9" s="104"/>
      <c r="M9" s="104"/>
      <c r="N9" s="104"/>
      <c r="O9" s="104"/>
      <c r="P9" s="100"/>
    </row>
    <row r="10" spans="1:16" ht="15" customHeight="1" x14ac:dyDescent="0.25">
      <c r="A10" s="100"/>
      <c r="B10" s="105"/>
      <c r="C10" s="100"/>
      <c r="D10" s="100"/>
      <c r="E10" s="100"/>
      <c r="F10" s="100"/>
      <c r="G10" s="100"/>
      <c r="H10" s="100"/>
      <c r="I10" s="100"/>
      <c r="J10" s="100"/>
      <c r="K10" s="100"/>
      <c r="L10" s="106"/>
      <c r="M10" s="106"/>
      <c r="N10" s="106"/>
      <c r="O10" s="106"/>
      <c r="P10" s="100"/>
    </row>
    <row r="11" spans="1:16" s="117" customFormat="1" x14ac:dyDescent="0.25">
      <c r="A11" s="118" t="s">
        <v>68</v>
      </c>
      <c r="B11" s="108" t="s">
        <v>69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</row>
    <row r="12" spans="1:16" s="117" customFormat="1" x14ac:dyDescent="0.25">
      <c r="A12" s="118" t="s">
        <v>70</v>
      </c>
      <c r="B12" s="100" t="s">
        <v>71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</row>
    <row r="13" spans="1:16" s="117" customFormat="1" x14ac:dyDescent="0.25">
      <c r="A13" s="118" t="s">
        <v>72</v>
      </c>
      <c r="B13" s="108" t="s">
        <v>73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</row>
    <row r="14" spans="1:16" s="117" customFormat="1" x14ac:dyDescent="0.25">
      <c r="A14" s="118" t="s">
        <v>74</v>
      </c>
      <c r="B14" s="108" t="s">
        <v>75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</row>
    <row r="15" spans="1:16" s="117" customFormat="1" x14ac:dyDescent="0.25">
      <c r="A15" s="105"/>
      <c r="B15" s="105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</row>
    <row r="16" spans="1:16" s="117" customFormat="1" x14ac:dyDescent="0.25">
      <c r="A16" s="105"/>
      <c r="B16" s="105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</row>
    <row r="17" spans="1:16" s="117" customFormat="1" ht="18.75" x14ac:dyDescent="0.3">
      <c r="A17" s="120" t="s">
        <v>106</v>
      </c>
      <c r="B17" s="105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</row>
    <row r="18" spans="1:16" s="117" customFormat="1" x14ac:dyDescent="0.25">
      <c r="A18" s="105"/>
      <c r="B18" s="105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</row>
    <row r="19" spans="1:16" s="117" customFormat="1" x14ac:dyDescent="0.25">
      <c r="A19" s="105" t="s">
        <v>76</v>
      </c>
      <c r="B19" s="105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</row>
    <row r="20" spans="1:16" s="117" customFormat="1" x14ac:dyDescent="0.25">
      <c r="A20" s="105" t="s">
        <v>107</v>
      </c>
      <c r="B20" s="105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</row>
    <row r="21" spans="1:16" s="117" customFormat="1" x14ac:dyDescent="0.25">
      <c r="A21" s="105" t="s">
        <v>77</v>
      </c>
      <c r="B21" s="105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</row>
    <row r="22" spans="1:16" s="117" customFormat="1" x14ac:dyDescent="0.25">
      <c r="A22" s="105" t="s">
        <v>108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</row>
    <row r="23" spans="1:16" s="117" customFormat="1" x14ac:dyDescent="0.25">
      <c r="A23" s="109"/>
      <c r="B23" s="109"/>
      <c r="C23" s="110"/>
      <c r="D23" s="110"/>
      <c r="E23" s="110"/>
      <c r="F23" s="110"/>
      <c r="G23" s="111"/>
      <c r="H23" s="110"/>
      <c r="I23" s="110"/>
      <c r="J23" s="110"/>
      <c r="K23" s="110"/>
      <c r="L23" s="111"/>
      <c r="M23" s="111"/>
      <c r="N23" s="111"/>
      <c r="O23" s="111"/>
      <c r="P23" s="100"/>
    </row>
    <row r="24" spans="1:16" s="117" customFormat="1" x14ac:dyDescent="0.25">
      <c r="A24" s="109"/>
      <c r="B24" s="109"/>
      <c r="C24" s="110"/>
      <c r="D24" s="110"/>
      <c r="E24" s="110"/>
      <c r="F24" s="110"/>
      <c r="G24" s="111"/>
      <c r="H24" s="110"/>
      <c r="I24" s="110"/>
      <c r="J24" s="110"/>
      <c r="K24" s="110"/>
      <c r="L24" s="111"/>
      <c r="M24" s="111"/>
      <c r="N24" s="111"/>
      <c r="O24" s="111"/>
      <c r="P24" s="100"/>
    </row>
    <row r="25" spans="1:16" ht="18.75" x14ac:dyDescent="0.3">
      <c r="A25" s="120" t="s">
        <v>78</v>
      </c>
      <c r="B25" s="105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</row>
    <row r="26" spans="1:16" x14ac:dyDescent="0.25">
      <c r="A26" s="105"/>
      <c r="B26" s="105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</row>
    <row r="27" spans="1:16" x14ac:dyDescent="0.25">
      <c r="A27" s="105" t="s">
        <v>79</v>
      </c>
      <c r="B27" s="105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</row>
    <row r="28" spans="1:16" x14ac:dyDescent="0.25">
      <c r="A28" s="105" t="s">
        <v>80</v>
      </c>
      <c r="B28" s="105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</row>
    <row r="29" spans="1:16" x14ac:dyDescent="0.25">
      <c r="A29" s="105" t="s">
        <v>81</v>
      </c>
      <c r="B29" s="105"/>
      <c r="C29" s="100"/>
      <c r="D29" s="100" t="s">
        <v>340</v>
      </c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</row>
    <row r="30" spans="1:16" x14ac:dyDescent="0.25">
      <c r="A30" s="105" t="s">
        <v>83</v>
      </c>
      <c r="B30" s="105"/>
      <c r="C30" s="100"/>
      <c r="D30" s="100" t="s">
        <v>341</v>
      </c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</row>
    <row r="31" spans="1:16" x14ac:dyDescent="0.25">
      <c r="A31" s="105" t="s">
        <v>82</v>
      </c>
      <c r="B31" s="105"/>
      <c r="C31" s="100"/>
      <c r="D31" s="100" t="s">
        <v>84</v>
      </c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</row>
    <row r="32" spans="1:16" x14ac:dyDescent="0.25">
      <c r="A32" s="105" t="s">
        <v>85</v>
      </c>
      <c r="B32" s="105"/>
      <c r="C32" s="100"/>
      <c r="D32" s="100" t="s">
        <v>86</v>
      </c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</row>
    <row r="33" spans="1:16" x14ac:dyDescent="0.25">
      <c r="A33" s="105"/>
      <c r="B33" s="105"/>
      <c r="C33" s="100"/>
      <c r="D33" s="100" t="s">
        <v>342</v>
      </c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</row>
    <row r="34" spans="1:16" x14ac:dyDescent="0.25">
      <c r="A34" s="105" t="s">
        <v>87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</row>
    <row r="35" spans="1:16" x14ac:dyDescent="0.25">
      <c r="A35" s="105" t="s">
        <v>88</v>
      </c>
      <c r="B35" s="100"/>
      <c r="C35" s="100"/>
      <c r="D35" s="100"/>
      <c r="E35" s="100"/>
      <c r="F35" s="100"/>
      <c r="G35" s="100"/>
      <c r="H35" s="114"/>
      <c r="I35" s="114"/>
      <c r="J35" s="114"/>
      <c r="K35" s="114"/>
      <c r="L35" s="100"/>
      <c r="M35" s="100"/>
      <c r="N35" s="100"/>
      <c r="O35" s="100"/>
      <c r="P35" s="100"/>
    </row>
    <row r="36" spans="1:16" x14ac:dyDescent="0.25">
      <c r="A36" s="108"/>
      <c r="B36" s="100"/>
      <c r="C36" s="100"/>
      <c r="D36" s="115"/>
      <c r="E36" s="115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</row>
    <row r="37" spans="1:16" x14ac:dyDescent="0.25">
      <c r="A37" s="105" t="s">
        <v>97</v>
      </c>
      <c r="B37" s="105"/>
      <c r="C37" s="100"/>
      <c r="D37" s="115"/>
      <c r="E37" s="115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</row>
    <row r="38" spans="1:16" x14ac:dyDescent="0.25">
      <c r="A38" s="105" t="s">
        <v>89</v>
      </c>
      <c r="B38" s="105"/>
      <c r="C38" s="100"/>
      <c r="D38" s="115"/>
      <c r="E38" s="115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</row>
    <row r="39" spans="1:16" x14ac:dyDescent="0.25">
      <c r="A39" s="105" t="s">
        <v>90</v>
      </c>
      <c r="B39" s="105"/>
      <c r="C39" s="100"/>
      <c r="D39" s="115"/>
      <c r="E39" s="115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</row>
    <row r="40" spans="1:16" x14ac:dyDescent="0.25">
      <c r="A40" s="105" t="s">
        <v>91</v>
      </c>
      <c r="B40" s="105"/>
      <c r="C40" s="100"/>
      <c r="D40" s="115" t="s">
        <v>92</v>
      </c>
      <c r="E40" s="115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</row>
    <row r="41" spans="1:16" x14ac:dyDescent="0.25">
      <c r="A41" s="105"/>
      <c r="B41" s="105"/>
      <c r="C41" s="100"/>
      <c r="D41" s="115" t="s">
        <v>93</v>
      </c>
      <c r="E41" s="115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</row>
    <row r="42" spans="1:16" x14ac:dyDescent="0.25">
      <c r="A42" s="105"/>
      <c r="B42" s="105"/>
      <c r="C42" s="100"/>
      <c r="D42" s="115" t="s">
        <v>94</v>
      </c>
      <c r="E42" s="115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</row>
    <row r="43" spans="1:16" x14ac:dyDescent="0.25">
      <c r="A43" s="105" t="s">
        <v>95</v>
      </c>
      <c r="B43" s="105"/>
      <c r="C43" s="100"/>
      <c r="D43" s="115"/>
      <c r="E43" s="115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</row>
    <row r="44" spans="1:16" x14ac:dyDescent="0.25">
      <c r="A44" s="105" t="s">
        <v>96</v>
      </c>
      <c r="B44" s="105"/>
      <c r="C44" s="100"/>
      <c r="D44" s="115"/>
      <c r="E44" s="115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</row>
    <row r="45" spans="1:16" x14ac:dyDescent="0.25">
      <c r="A45" s="109"/>
      <c r="B45" s="109"/>
      <c r="C45" s="110"/>
      <c r="D45" s="115"/>
      <c r="E45" s="115"/>
      <c r="F45" s="110"/>
      <c r="G45" s="111"/>
      <c r="H45" s="110"/>
      <c r="I45" s="110"/>
      <c r="J45" s="110"/>
      <c r="K45" s="110"/>
      <c r="L45" s="111"/>
      <c r="M45" s="111"/>
      <c r="N45" s="111"/>
      <c r="O45" s="111"/>
      <c r="P45" s="100"/>
    </row>
    <row r="46" spans="1:16" x14ac:dyDescent="0.25">
      <c r="A46" s="105" t="s">
        <v>98</v>
      </c>
      <c r="B46" s="109"/>
      <c r="C46" s="110"/>
      <c r="D46" s="115"/>
      <c r="E46" s="115"/>
      <c r="F46" s="110"/>
      <c r="G46" s="111"/>
      <c r="H46" s="110"/>
      <c r="I46" s="110"/>
      <c r="J46" s="110"/>
      <c r="K46" s="110"/>
      <c r="L46" s="111"/>
      <c r="M46" s="111"/>
      <c r="N46" s="111"/>
      <c r="O46" s="111"/>
      <c r="P46" s="100"/>
    </row>
    <row r="47" spans="1:16" x14ac:dyDescent="0.25">
      <c r="A47" s="105" t="s">
        <v>99</v>
      </c>
      <c r="B47" s="105"/>
      <c r="C47" s="100"/>
      <c r="D47" s="115"/>
      <c r="E47" s="115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</row>
    <row r="48" spans="1:16" x14ac:dyDescent="0.25">
      <c r="A48" s="105" t="s">
        <v>100</v>
      </c>
      <c r="B48" s="105"/>
      <c r="C48" s="100"/>
      <c r="D48" s="115"/>
      <c r="E48" s="115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</row>
    <row r="49" spans="1:16" x14ac:dyDescent="0.25">
      <c r="A49" s="105" t="s">
        <v>101</v>
      </c>
      <c r="B49" s="105"/>
      <c r="C49" s="100"/>
      <c r="D49" s="115"/>
      <c r="E49" s="115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</row>
    <row r="50" spans="1:16" x14ac:dyDescent="0.25">
      <c r="A50" s="105"/>
      <c r="B50" s="105"/>
      <c r="C50" s="100"/>
      <c r="D50" s="115"/>
      <c r="E50" s="115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</row>
    <row r="51" spans="1:16" x14ac:dyDescent="0.25">
      <c r="A51" s="105" t="s">
        <v>109</v>
      </c>
      <c r="B51" s="105"/>
      <c r="C51" s="100"/>
      <c r="D51" s="115"/>
      <c r="E51" s="115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</row>
    <row r="52" spans="1:16" x14ac:dyDescent="0.25">
      <c r="A52" s="105"/>
      <c r="B52" s="105"/>
      <c r="C52" s="100"/>
      <c r="D52" s="115"/>
      <c r="E52" s="115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</row>
    <row r="53" spans="1:16" x14ac:dyDescent="0.25">
      <c r="A53" s="105" t="s">
        <v>102</v>
      </c>
      <c r="B53" s="105"/>
      <c r="C53" s="100"/>
      <c r="D53" s="115"/>
      <c r="E53" s="115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</row>
    <row r="54" spans="1:16" x14ac:dyDescent="0.25">
      <c r="A54" s="105"/>
      <c r="B54" s="105"/>
      <c r="C54" s="100"/>
      <c r="D54" s="115"/>
      <c r="E54" s="115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</row>
    <row r="55" spans="1:16" x14ac:dyDescent="0.25">
      <c r="A55" s="105" t="s">
        <v>115</v>
      </c>
      <c r="B55" s="105"/>
      <c r="C55" s="100"/>
      <c r="D55" s="115"/>
      <c r="E55" s="115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</row>
    <row r="56" spans="1:16" x14ac:dyDescent="0.25">
      <c r="A56" s="105"/>
      <c r="B56" s="105"/>
      <c r="C56" s="100"/>
      <c r="D56" s="115"/>
      <c r="E56" s="115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</row>
    <row r="57" spans="1:16" x14ac:dyDescent="0.25">
      <c r="A57" s="105" t="s">
        <v>117</v>
      </c>
      <c r="B57" s="105"/>
      <c r="C57" s="100"/>
      <c r="D57" s="115"/>
      <c r="E57" s="115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</row>
    <row r="58" spans="1:16" x14ac:dyDescent="0.25">
      <c r="A58" s="105" t="s">
        <v>116</v>
      </c>
      <c r="B58" s="105"/>
      <c r="C58" s="100"/>
      <c r="D58" s="115"/>
      <c r="E58" s="115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</row>
    <row r="59" spans="1:16" x14ac:dyDescent="0.25">
      <c r="A59" s="105" t="s">
        <v>343</v>
      </c>
      <c r="B59" s="105"/>
      <c r="C59" s="100"/>
      <c r="D59" s="115"/>
      <c r="E59" s="115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</row>
    <row r="60" spans="1:16" x14ac:dyDescent="0.25">
      <c r="A60" s="105" t="s">
        <v>344</v>
      </c>
      <c r="B60" s="105"/>
      <c r="C60" s="100"/>
      <c r="D60" s="115"/>
      <c r="E60" s="115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</row>
    <row r="61" spans="1:16" x14ac:dyDescent="0.25">
      <c r="A61" s="105"/>
      <c r="B61" s="105"/>
      <c r="C61" s="100"/>
      <c r="D61" s="115"/>
      <c r="E61" s="115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</row>
    <row r="62" spans="1:16" x14ac:dyDescent="0.25">
      <c r="A62" s="105" t="s">
        <v>172</v>
      </c>
      <c r="B62" s="105"/>
      <c r="C62" s="100"/>
      <c r="D62" s="115"/>
      <c r="E62" s="115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</row>
    <row r="63" spans="1:16" x14ac:dyDescent="0.25">
      <c r="A63" s="105" t="s">
        <v>174</v>
      </c>
      <c r="B63" s="105"/>
      <c r="C63" s="100"/>
      <c r="D63" s="115"/>
      <c r="E63" s="115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</row>
    <row r="64" spans="1:16" x14ac:dyDescent="0.25">
      <c r="A64" s="105" t="s">
        <v>170</v>
      </c>
      <c r="B64" s="105"/>
      <c r="C64" s="100"/>
      <c r="D64" s="115"/>
      <c r="E64" s="115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</row>
    <row r="65" spans="1:16" x14ac:dyDescent="0.25">
      <c r="A65" s="105" t="s">
        <v>171</v>
      </c>
      <c r="B65" s="105"/>
      <c r="C65" s="100"/>
      <c r="D65" s="115"/>
      <c r="E65" s="115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</row>
    <row r="66" spans="1:16" x14ac:dyDescent="0.25">
      <c r="A66" s="105"/>
      <c r="B66" s="105"/>
      <c r="C66" s="100"/>
      <c r="D66" s="115"/>
      <c r="E66" s="115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</row>
    <row r="67" spans="1:16" ht="18.75" x14ac:dyDescent="0.3">
      <c r="A67" s="120" t="s">
        <v>105</v>
      </c>
      <c r="B67" s="105"/>
      <c r="C67" s="100"/>
      <c r="D67" s="115"/>
      <c r="E67" s="115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</row>
    <row r="68" spans="1:16" x14ac:dyDescent="0.25">
      <c r="A68" s="105"/>
      <c r="B68" s="100"/>
      <c r="C68" s="100"/>
      <c r="D68" s="115"/>
      <c r="E68" s="115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</row>
    <row r="69" spans="1:16" x14ac:dyDescent="0.25">
      <c r="A69" s="105" t="s">
        <v>103</v>
      </c>
      <c r="B69" s="107"/>
      <c r="C69" s="100"/>
      <c r="D69" s="100"/>
      <c r="E69" s="100"/>
      <c r="F69" s="100"/>
      <c r="G69" s="100"/>
      <c r="H69" s="100"/>
      <c r="I69" s="100"/>
      <c r="J69" s="100"/>
      <c r="K69" s="100"/>
      <c r="L69" s="112"/>
      <c r="M69" s="112"/>
      <c r="N69" s="112"/>
      <c r="O69" s="113"/>
      <c r="P69" s="100"/>
    </row>
    <row r="70" spans="1:16" x14ac:dyDescent="0.25">
      <c r="A70" s="105" t="s">
        <v>104</v>
      </c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</row>
    <row r="71" spans="1:16" x14ac:dyDescent="0.25">
      <c r="A71" s="105" t="s">
        <v>173</v>
      </c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</row>
    <row r="72" spans="1:16" ht="15.95" customHeight="1" x14ac:dyDescent="0.25">
      <c r="A72" s="105" t="s">
        <v>202</v>
      </c>
      <c r="B72" s="100"/>
      <c r="C72" s="114"/>
      <c r="D72" s="114"/>
      <c r="E72" s="114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</row>
    <row r="73" spans="1:16" x14ac:dyDescent="0.25">
      <c r="A73" s="105" t="s">
        <v>203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</row>
    <row r="74" spans="1:16" x14ac:dyDescent="0.25">
      <c r="A74" s="105" t="s">
        <v>204</v>
      </c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</row>
    <row r="75" spans="1:16" x14ac:dyDescent="0.25">
      <c r="A75" s="100"/>
      <c r="B75" s="100"/>
      <c r="C75" s="100"/>
      <c r="D75" s="114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</row>
    <row r="76" spans="1:16" x14ac:dyDescent="0.25">
      <c r="A76" s="108"/>
      <c r="B76" s="100"/>
      <c r="C76" s="100"/>
      <c r="D76" s="115"/>
      <c r="E76" s="115"/>
      <c r="F76" s="115"/>
      <c r="G76" s="115"/>
      <c r="H76" s="115"/>
      <c r="I76" s="115"/>
      <c r="J76" s="115"/>
      <c r="K76" s="115"/>
      <c r="L76" s="100"/>
      <c r="M76" s="100"/>
      <c r="N76" s="100"/>
      <c r="O76" s="100"/>
      <c r="P76" s="100"/>
    </row>
    <row r="77" spans="1:16" x14ac:dyDescent="0.25">
      <c r="A77" s="105"/>
      <c r="B77" s="105"/>
      <c r="C77" s="100"/>
      <c r="D77" s="115"/>
      <c r="E77" s="115"/>
      <c r="F77" s="115"/>
      <c r="G77" s="115"/>
      <c r="H77" s="115"/>
      <c r="I77" s="115"/>
      <c r="J77" s="115"/>
      <c r="K77" s="115"/>
      <c r="L77" s="100"/>
      <c r="M77" s="100"/>
      <c r="N77" s="100"/>
      <c r="O77" s="100"/>
      <c r="P77" s="100"/>
    </row>
    <row r="78" spans="1:16" x14ac:dyDescent="0.25">
      <c r="A78" s="105"/>
      <c r="B78" s="105"/>
      <c r="C78" s="100"/>
      <c r="D78" s="115"/>
      <c r="E78" s="115"/>
      <c r="F78" s="115"/>
      <c r="G78" s="115"/>
      <c r="H78" s="115"/>
      <c r="I78" s="115"/>
      <c r="J78" s="115"/>
      <c r="K78" s="115"/>
      <c r="L78" s="100"/>
      <c r="M78" s="100"/>
      <c r="N78" s="100"/>
      <c r="O78" s="100"/>
      <c r="P78" s="100"/>
    </row>
    <row r="79" spans="1:16" x14ac:dyDescent="0.25">
      <c r="A79" s="105"/>
      <c r="B79" s="105"/>
      <c r="C79" s="100"/>
      <c r="D79" s="115"/>
      <c r="E79" s="115"/>
      <c r="F79" s="115"/>
      <c r="G79" s="115"/>
      <c r="H79" s="115"/>
      <c r="I79" s="115"/>
      <c r="J79" s="115"/>
      <c r="K79" s="115"/>
      <c r="L79" s="100"/>
      <c r="M79" s="100"/>
      <c r="N79" s="100"/>
      <c r="O79" s="100"/>
      <c r="P79" s="100"/>
    </row>
    <row r="80" spans="1:16" x14ac:dyDescent="0.25">
      <c r="A80" s="105"/>
      <c r="B80" s="105"/>
      <c r="C80" s="100"/>
      <c r="D80" s="115"/>
      <c r="E80" s="115"/>
      <c r="F80" s="115"/>
      <c r="G80" s="115"/>
      <c r="H80" s="115"/>
      <c r="I80" s="115"/>
      <c r="J80" s="115"/>
      <c r="K80" s="115"/>
      <c r="L80" s="100"/>
      <c r="M80" s="100"/>
      <c r="N80" s="100"/>
      <c r="O80" s="100"/>
      <c r="P80" s="100"/>
    </row>
    <row r="81" spans="1:16" x14ac:dyDescent="0.25">
      <c r="A81" s="105"/>
      <c r="B81" s="105"/>
      <c r="C81" s="100"/>
      <c r="D81" s="115"/>
      <c r="E81" s="115"/>
      <c r="F81" s="115"/>
      <c r="G81" s="115"/>
      <c r="H81" s="115"/>
      <c r="I81" s="115"/>
      <c r="J81" s="115"/>
      <c r="K81" s="115"/>
      <c r="L81" s="100"/>
      <c r="M81" s="100"/>
      <c r="N81" s="100"/>
      <c r="O81" s="100"/>
      <c r="P81" s="100"/>
    </row>
    <row r="82" spans="1:16" x14ac:dyDescent="0.25">
      <c r="A82" s="105"/>
      <c r="B82" s="105"/>
      <c r="C82" s="100"/>
      <c r="D82" s="115"/>
      <c r="E82" s="115"/>
      <c r="F82" s="115"/>
      <c r="G82" s="115"/>
      <c r="H82" s="115"/>
      <c r="I82" s="115"/>
      <c r="J82" s="115"/>
      <c r="K82" s="115"/>
      <c r="L82" s="100"/>
      <c r="M82" s="100"/>
      <c r="N82" s="100"/>
      <c r="O82" s="100"/>
      <c r="P82" s="100"/>
    </row>
    <row r="83" spans="1:16" x14ac:dyDescent="0.25">
      <c r="A83" s="105"/>
      <c r="B83" s="105"/>
      <c r="C83" s="100"/>
      <c r="D83" s="115"/>
      <c r="E83" s="115"/>
      <c r="F83" s="115"/>
      <c r="G83" s="115"/>
      <c r="H83" s="115"/>
      <c r="I83" s="115"/>
      <c r="J83" s="115"/>
      <c r="K83" s="115"/>
      <c r="L83" s="100"/>
      <c r="M83" s="100"/>
      <c r="N83" s="100"/>
      <c r="O83" s="100"/>
      <c r="P83" s="100"/>
    </row>
    <row r="84" spans="1:16" x14ac:dyDescent="0.25">
      <c r="A84" s="105"/>
      <c r="B84" s="105"/>
      <c r="C84" s="100"/>
      <c r="D84" s="115"/>
      <c r="E84" s="115"/>
      <c r="F84" s="115"/>
      <c r="G84" s="115"/>
      <c r="H84" s="115"/>
      <c r="I84" s="115"/>
      <c r="J84" s="115"/>
      <c r="K84" s="115"/>
      <c r="L84" s="100"/>
      <c r="M84" s="100"/>
      <c r="N84" s="100"/>
      <c r="O84" s="100"/>
      <c r="P84" s="100"/>
    </row>
    <row r="85" spans="1:16" x14ac:dyDescent="0.25">
      <c r="A85" s="109"/>
      <c r="B85" s="109"/>
      <c r="C85" s="110"/>
      <c r="D85" s="115"/>
      <c r="E85" s="115"/>
      <c r="F85" s="115"/>
      <c r="G85" s="115"/>
      <c r="H85" s="115"/>
      <c r="I85" s="115"/>
      <c r="J85" s="115"/>
      <c r="K85" s="115"/>
      <c r="L85" s="116"/>
      <c r="M85" s="116"/>
      <c r="N85" s="116"/>
      <c r="O85" s="116"/>
      <c r="P85" s="100"/>
    </row>
    <row r="86" spans="1:16" x14ac:dyDescent="0.25">
      <c r="A86" s="109"/>
      <c r="B86" s="109"/>
      <c r="C86" s="110"/>
      <c r="D86" s="115"/>
      <c r="E86" s="115"/>
      <c r="F86" s="115"/>
      <c r="G86" s="115"/>
      <c r="H86" s="115"/>
      <c r="I86" s="115"/>
      <c r="J86" s="115"/>
      <c r="K86" s="115"/>
      <c r="L86" s="116"/>
      <c r="M86" s="116"/>
      <c r="N86" s="116"/>
      <c r="O86" s="116"/>
      <c r="P86" s="100"/>
    </row>
    <row r="87" spans="1:16" x14ac:dyDescent="0.25">
      <c r="A87" s="105"/>
      <c r="B87" s="105"/>
      <c r="C87" s="100"/>
      <c r="D87" s="115"/>
      <c r="E87" s="115"/>
      <c r="F87" s="115"/>
      <c r="G87" s="115"/>
      <c r="H87" s="115"/>
      <c r="I87" s="115"/>
      <c r="J87" s="115"/>
      <c r="K87" s="115"/>
      <c r="L87" s="100"/>
      <c r="M87" s="100"/>
      <c r="N87" s="100"/>
      <c r="O87" s="100"/>
      <c r="P87" s="100"/>
    </row>
    <row r="88" spans="1:16" x14ac:dyDescent="0.25">
      <c r="A88" s="105"/>
      <c r="B88" s="105"/>
      <c r="C88" s="100"/>
      <c r="D88" s="115"/>
      <c r="E88" s="115"/>
      <c r="F88" s="115"/>
      <c r="G88" s="115"/>
      <c r="H88" s="115"/>
      <c r="I88" s="115"/>
      <c r="J88" s="115"/>
      <c r="K88" s="115"/>
      <c r="L88" s="100"/>
      <c r="M88" s="100"/>
      <c r="N88" s="100"/>
      <c r="O88" s="100"/>
      <c r="P88" s="100"/>
    </row>
    <row r="89" spans="1:16" x14ac:dyDescent="0.25">
      <c r="A89" s="105"/>
      <c r="B89" s="105"/>
      <c r="C89" s="100"/>
      <c r="D89" s="115"/>
      <c r="E89" s="115"/>
      <c r="F89" s="115"/>
      <c r="G89" s="115"/>
      <c r="H89" s="115"/>
      <c r="I89" s="115"/>
      <c r="J89" s="115"/>
      <c r="K89" s="115"/>
      <c r="L89" s="100"/>
      <c r="M89" s="100"/>
      <c r="N89" s="100"/>
      <c r="O89" s="100"/>
      <c r="P89" s="100"/>
    </row>
    <row r="90" spans="1:16" x14ac:dyDescent="0.25">
      <c r="A90" s="105"/>
      <c r="B90" s="105"/>
      <c r="C90" s="100"/>
      <c r="D90" s="115"/>
      <c r="E90" s="115"/>
      <c r="F90" s="115"/>
      <c r="G90" s="115"/>
      <c r="H90" s="115"/>
      <c r="I90" s="115"/>
      <c r="J90" s="115"/>
      <c r="K90" s="115"/>
      <c r="L90" s="100"/>
      <c r="M90" s="100"/>
      <c r="N90" s="100"/>
      <c r="O90" s="100"/>
      <c r="P90" s="100"/>
    </row>
    <row r="91" spans="1:16" x14ac:dyDescent="0.25">
      <c r="A91" s="105"/>
      <c r="B91" s="105"/>
      <c r="C91" s="100"/>
      <c r="D91" s="115"/>
      <c r="E91" s="115"/>
      <c r="F91" s="115"/>
      <c r="G91" s="115"/>
      <c r="H91" s="115"/>
      <c r="I91" s="115"/>
      <c r="J91" s="115"/>
      <c r="K91" s="115"/>
      <c r="L91" s="100"/>
      <c r="M91" s="100"/>
      <c r="N91" s="100"/>
      <c r="O91" s="100"/>
      <c r="P91" s="100"/>
    </row>
    <row r="92" spans="1:16" x14ac:dyDescent="0.25">
      <c r="A92" s="105"/>
      <c r="B92" s="105"/>
      <c r="C92" s="100"/>
      <c r="D92" s="115"/>
      <c r="E92" s="115"/>
      <c r="F92" s="115"/>
      <c r="G92" s="115"/>
      <c r="H92" s="115"/>
      <c r="I92" s="115"/>
      <c r="J92" s="115"/>
      <c r="K92" s="115"/>
      <c r="L92" s="100"/>
      <c r="M92" s="100"/>
      <c r="N92" s="100"/>
      <c r="O92" s="100"/>
      <c r="P92" s="100"/>
    </row>
    <row r="93" spans="1:16" x14ac:dyDescent="0.25">
      <c r="A93" s="105"/>
      <c r="B93" s="105"/>
      <c r="C93" s="100"/>
      <c r="D93" s="115"/>
      <c r="E93" s="115"/>
      <c r="F93" s="115"/>
      <c r="G93" s="115"/>
      <c r="H93" s="115"/>
      <c r="I93" s="115"/>
      <c r="J93" s="115"/>
      <c r="K93" s="115"/>
      <c r="L93" s="100"/>
      <c r="M93" s="100"/>
      <c r="N93" s="100"/>
      <c r="O93" s="100"/>
      <c r="P93" s="100"/>
    </row>
    <row r="94" spans="1:16" x14ac:dyDescent="0.25">
      <c r="A94" s="105"/>
      <c r="B94" s="105"/>
      <c r="C94" s="100"/>
      <c r="D94" s="115"/>
      <c r="E94" s="115"/>
      <c r="F94" s="115"/>
      <c r="G94" s="115"/>
      <c r="H94" s="115"/>
      <c r="I94" s="115"/>
      <c r="J94" s="115"/>
      <c r="K94" s="115"/>
      <c r="L94" s="100"/>
      <c r="M94" s="100"/>
      <c r="N94" s="100"/>
      <c r="O94" s="100"/>
      <c r="P94" s="100"/>
    </row>
    <row r="95" spans="1:16" x14ac:dyDescent="0.25">
      <c r="A95" s="105"/>
      <c r="B95" s="105"/>
      <c r="C95" s="100"/>
      <c r="D95" s="115"/>
      <c r="E95" s="115"/>
      <c r="F95" s="115"/>
      <c r="G95" s="115"/>
      <c r="H95" s="115"/>
      <c r="I95" s="115"/>
      <c r="J95" s="115"/>
      <c r="K95" s="115"/>
      <c r="L95" s="100"/>
      <c r="M95" s="100"/>
      <c r="N95" s="100"/>
      <c r="O95" s="100"/>
      <c r="P95" s="100"/>
    </row>
    <row r="96" spans="1:16" x14ac:dyDescent="0.25">
      <c r="A96" s="105"/>
      <c r="B96" s="100"/>
      <c r="C96" s="100"/>
      <c r="D96" s="115"/>
      <c r="E96" s="115"/>
      <c r="F96" s="115"/>
      <c r="G96" s="115"/>
      <c r="H96" s="115"/>
      <c r="I96" s="115"/>
      <c r="J96" s="115"/>
      <c r="K96" s="115"/>
      <c r="L96" s="100"/>
      <c r="M96" s="100"/>
      <c r="N96" s="100"/>
      <c r="O96" s="100"/>
      <c r="P96" s="100"/>
    </row>
    <row r="97" spans="1:16" x14ac:dyDescent="0.25">
      <c r="A97" s="100"/>
      <c r="B97" s="107"/>
      <c r="C97" s="100"/>
      <c r="D97" s="100"/>
      <c r="E97" s="100"/>
      <c r="F97" s="100"/>
      <c r="G97" s="100"/>
      <c r="H97" s="100"/>
      <c r="I97" s="100"/>
      <c r="J97" s="100"/>
      <c r="K97" s="100"/>
      <c r="L97" s="112"/>
      <c r="M97" s="112"/>
      <c r="N97" s="112"/>
      <c r="O97" s="113"/>
      <c r="P97" s="100"/>
    </row>
    <row r="98" spans="1:16" x14ac:dyDescent="0.25">
      <c r="A98" s="100"/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</row>
    <row r="99" spans="1:16" x14ac:dyDescent="0.25">
      <c r="A99" s="100"/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</row>
  </sheetData>
  <sheetProtection sheet="1" objects="1" scenarios="1" selectLockedCells="1" selectUnlockedCells="1"/>
  <pageMargins left="0.75" right="0.75" top="1" bottom="1" header="0.5" footer="0.5"/>
  <pageSetup paperSize="9" scale="39" orientation="landscape" horizontalDpi="4000" verticalDpi="400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8000"/>
    <pageSetUpPr fitToPage="1"/>
  </sheetPr>
  <dimension ref="A1:F44"/>
  <sheetViews>
    <sheetView topLeftCell="A27" zoomScale="125" zoomScaleNormal="125" zoomScalePageLayoutView="125" workbookViewId="0">
      <selection activeCell="C31" sqref="C31"/>
    </sheetView>
  </sheetViews>
  <sheetFormatPr baseColWidth="10" defaultRowHeight="15.75" x14ac:dyDescent="0.25"/>
  <cols>
    <col min="1" max="1" width="33" customWidth="1"/>
    <col min="2" max="2" width="39.125" customWidth="1"/>
    <col min="3" max="3" width="12.625" customWidth="1"/>
    <col min="4" max="4" width="11.625" bestFit="1" customWidth="1"/>
    <col min="5" max="5" width="14.125" customWidth="1"/>
    <col min="6" max="6" width="15.625" customWidth="1"/>
    <col min="7" max="7" width="18.5" customWidth="1"/>
    <col min="8" max="8" width="19.125" customWidth="1"/>
  </cols>
  <sheetData>
    <row r="1" spans="1:6" ht="23.25" x14ac:dyDescent="0.35">
      <c r="A1" s="193" t="s">
        <v>169</v>
      </c>
    </row>
    <row r="3" spans="1:6" ht="18.75" x14ac:dyDescent="0.3">
      <c r="A3" s="194" t="s">
        <v>121</v>
      </c>
    </row>
    <row r="4" spans="1:6" ht="18.75" x14ac:dyDescent="0.3">
      <c r="A4" s="194" t="s">
        <v>122</v>
      </c>
    </row>
    <row r="5" spans="1:6" ht="18.75" x14ac:dyDescent="0.3">
      <c r="A5" s="195" t="s">
        <v>168</v>
      </c>
    </row>
    <row r="7" spans="1:6" ht="18.75" x14ac:dyDescent="0.3">
      <c r="A7" s="194" t="s">
        <v>123</v>
      </c>
    </row>
    <row r="8" spans="1:6" ht="16.5" thickBot="1" x14ac:dyDescent="0.3"/>
    <row r="9" spans="1:6" ht="19.5" thickBot="1" x14ac:dyDescent="0.35">
      <c r="A9" s="185" t="s">
        <v>152</v>
      </c>
      <c r="B9" s="196" t="s">
        <v>128</v>
      </c>
      <c r="C9" s="196" t="s">
        <v>129</v>
      </c>
      <c r="D9" s="197" t="s">
        <v>130</v>
      </c>
    </row>
    <row r="10" spans="1:6" x14ac:dyDescent="0.25">
      <c r="A10" s="163" t="s">
        <v>124</v>
      </c>
      <c r="B10" s="184">
        <v>72.5</v>
      </c>
      <c r="C10" s="144">
        <f>12.5</f>
        <v>12.5</v>
      </c>
      <c r="D10" s="145">
        <f>B10-C10</f>
        <v>60</v>
      </c>
    </row>
    <row r="11" spans="1:6" x14ac:dyDescent="0.25">
      <c r="A11" s="152" t="s">
        <v>125</v>
      </c>
      <c r="B11" s="160">
        <v>50</v>
      </c>
      <c r="C11" s="22">
        <f>12.5</f>
        <v>12.5</v>
      </c>
      <c r="D11" s="157">
        <f>B11-C11</f>
        <v>37.5</v>
      </c>
    </row>
    <row r="12" spans="1:6" x14ac:dyDescent="0.25">
      <c r="A12" s="152" t="s">
        <v>126</v>
      </c>
      <c r="B12" s="160">
        <v>45</v>
      </c>
      <c r="C12" s="22">
        <f>12.5</f>
        <v>12.5</v>
      </c>
      <c r="D12" s="157">
        <f>B12-C12</f>
        <v>32.5</v>
      </c>
    </row>
    <row r="13" spans="1:6" ht="16.5" thickBot="1" x14ac:dyDescent="0.3">
      <c r="A13" s="153" t="s">
        <v>127</v>
      </c>
      <c r="B13" s="161">
        <v>27.5</v>
      </c>
      <c r="C13" s="66">
        <f>12.5</f>
        <v>12.5</v>
      </c>
      <c r="D13" s="159">
        <f>B13-C13</f>
        <v>15</v>
      </c>
    </row>
    <row r="15" spans="1:6" ht="16.5" thickBot="1" x14ac:dyDescent="0.3"/>
    <row r="16" spans="1:6" ht="18.75" x14ac:dyDescent="0.3">
      <c r="A16" s="169" t="s">
        <v>151</v>
      </c>
      <c r="B16" s="167"/>
      <c r="C16" s="198" t="s">
        <v>131</v>
      </c>
      <c r="D16" s="198" t="s">
        <v>132</v>
      </c>
      <c r="E16" s="198" t="s">
        <v>133</v>
      </c>
      <c r="F16" s="199" t="s">
        <v>134</v>
      </c>
    </row>
    <row r="17" spans="1:6" ht="16.5" thickBot="1" x14ac:dyDescent="0.3">
      <c r="A17" s="186"/>
      <c r="B17" s="183"/>
      <c r="C17" s="200" t="s">
        <v>135</v>
      </c>
      <c r="D17" s="200" t="s">
        <v>135</v>
      </c>
      <c r="E17" s="200" t="s">
        <v>135</v>
      </c>
      <c r="F17" s="201" t="s">
        <v>136</v>
      </c>
    </row>
    <row r="18" spans="1:6" x14ac:dyDescent="0.25">
      <c r="A18" s="163" t="s">
        <v>144</v>
      </c>
      <c r="B18" s="144" t="s">
        <v>145</v>
      </c>
      <c r="C18" s="144">
        <v>2.1800000000000002</v>
      </c>
      <c r="D18" s="144">
        <v>0.02</v>
      </c>
      <c r="E18" s="144">
        <v>0.64</v>
      </c>
      <c r="F18" s="145">
        <v>2.74</v>
      </c>
    </row>
    <row r="19" spans="1:6" ht="16.5" thickBot="1" x14ac:dyDescent="0.3">
      <c r="A19" s="153" t="s">
        <v>146</v>
      </c>
      <c r="B19" s="40" t="s">
        <v>147</v>
      </c>
      <c r="C19" s="40">
        <v>0.5</v>
      </c>
      <c r="D19" s="40">
        <v>1E-3</v>
      </c>
      <c r="E19" s="40">
        <v>0.04</v>
      </c>
      <c r="F19" s="159">
        <v>0.02</v>
      </c>
    </row>
    <row r="21" spans="1:6" ht="16.5" thickBot="1" x14ac:dyDescent="0.3"/>
    <row r="22" spans="1:6" ht="18.75" x14ac:dyDescent="0.3">
      <c r="A22" s="168" t="s">
        <v>153</v>
      </c>
      <c r="B22" s="165"/>
      <c r="C22" s="202" t="s">
        <v>131</v>
      </c>
      <c r="D22" s="198" t="s">
        <v>132</v>
      </c>
      <c r="E22" s="198" t="s">
        <v>133</v>
      </c>
      <c r="F22" s="199" t="s">
        <v>134</v>
      </c>
    </row>
    <row r="23" spans="1:6" ht="16.5" thickBot="1" x14ac:dyDescent="0.3">
      <c r="A23" s="179"/>
      <c r="B23" s="182"/>
      <c r="C23" s="203" t="s">
        <v>156</v>
      </c>
      <c r="D23" s="200" t="s">
        <v>156</v>
      </c>
      <c r="E23" s="200" t="s">
        <v>156</v>
      </c>
      <c r="F23" s="201" t="s">
        <v>157</v>
      </c>
    </row>
    <row r="24" spans="1:6" x14ac:dyDescent="0.25">
      <c r="A24" s="144" t="s">
        <v>154</v>
      </c>
      <c r="B24" s="144">
        <v>3.2</v>
      </c>
      <c r="C24" s="144"/>
      <c r="D24" s="144"/>
      <c r="E24" s="144"/>
      <c r="F24" s="145"/>
    </row>
    <row r="25" spans="1:6" x14ac:dyDescent="0.25">
      <c r="A25" s="152" t="s">
        <v>155</v>
      </c>
      <c r="B25" s="158">
        <v>25</v>
      </c>
      <c r="C25" s="22"/>
      <c r="D25" s="22"/>
      <c r="E25" s="22"/>
      <c r="F25" s="157"/>
    </row>
    <row r="26" spans="1:6" ht="16.5" thickBot="1" x14ac:dyDescent="0.3">
      <c r="A26" s="153" t="s">
        <v>160</v>
      </c>
      <c r="B26" s="40"/>
      <c r="C26" s="41">
        <v>24087</v>
      </c>
      <c r="D26" s="41">
        <v>22</v>
      </c>
      <c r="E26" s="41">
        <v>1478</v>
      </c>
      <c r="F26" s="60">
        <v>5094</v>
      </c>
    </row>
    <row r="28" spans="1:6" ht="16.5" thickBot="1" x14ac:dyDescent="0.3"/>
    <row r="29" spans="1:6" ht="18.75" x14ac:dyDescent="0.3">
      <c r="A29" s="168" t="s">
        <v>166</v>
      </c>
      <c r="B29" s="174" t="s">
        <v>142</v>
      </c>
      <c r="C29" s="174" t="s">
        <v>167</v>
      </c>
      <c r="D29" s="166"/>
      <c r="E29" s="124"/>
      <c r="F29" s="124"/>
    </row>
    <row r="30" spans="1:6" ht="16.5" thickBot="1" x14ac:dyDescent="0.3">
      <c r="A30" s="179"/>
      <c r="B30" s="204" t="s">
        <v>165</v>
      </c>
      <c r="C30" s="180"/>
      <c r="D30" s="181"/>
      <c r="E30" s="124"/>
      <c r="F30" s="124"/>
    </row>
    <row r="31" spans="1:6" ht="16.5" thickBot="1" x14ac:dyDescent="0.3">
      <c r="A31" s="192" t="s">
        <v>137</v>
      </c>
      <c r="B31" s="162" t="s">
        <v>126</v>
      </c>
      <c r="C31" s="154">
        <f>VLOOKUP(B31,A10:B13,2,FALSE)</f>
        <v>45</v>
      </c>
      <c r="D31" s="143" t="s">
        <v>140</v>
      </c>
      <c r="E31" s="124"/>
      <c r="F31" s="124"/>
    </row>
    <row r="32" spans="1:6" x14ac:dyDescent="0.25">
      <c r="A32" s="152" t="s">
        <v>138</v>
      </c>
      <c r="B32" s="175"/>
      <c r="C32" s="175">
        <f>SUMMEN!B22</f>
        <v>150</v>
      </c>
      <c r="D32" s="143" t="s">
        <v>139</v>
      </c>
      <c r="E32" s="124"/>
      <c r="F32" s="124"/>
    </row>
    <row r="33" spans="1:6" x14ac:dyDescent="0.25">
      <c r="A33" s="152" t="s">
        <v>141</v>
      </c>
      <c r="B33" s="175"/>
      <c r="C33" s="177">
        <f>C31*C32</f>
        <v>6750</v>
      </c>
      <c r="D33" s="155" t="s">
        <v>159</v>
      </c>
      <c r="E33" s="124"/>
      <c r="F33" s="124"/>
    </row>
    <row r="34" spans="1:6" ht="16.5" thickBot="1" x14ac:dyDescent="0.3">
      <c r="A34" s="153" t="s">
        <v>158</v>
      </c>
      <c r="B34" s="176"/>
      <c r="C34" s="178">
        <f>C33/B24</f>
        <v>2109.375</v>
      </c>
      <c r="D34" s="156" t="s">
        <v>159</v>
      </c>
      <c r="E34" s="124"/>
      <c r="F34" s="124"/>
    </row>
    <row r="36" spans="1:6" ht="16.5" thickBot="1" x14ac:dyDescent="0.3"/>
    <row r="37" spans="1:6" ht="18.75" x14ac:dyDescent="0.3">
      <c r="A37" s="170" t="s">
        <v>143</v>
      </c>
      <c r="B37" s="164"/>
      <c r="C37" s="171" t="s">
        <v>167</v>
      </c>
      <c r="D37" s="172"/>
      <c r="E37" s="172"/>
      <c r="F37" s="173"/>
    </row>
    <row r="38" spans="1:6" ht="16.5" thickBot="1" x14ac:dyDescent="0.3">
      <c r="A38" s="189" t="s">
        <v>164</v>
      </c>
      <c r="B38" s="190" t="s">
        <v>148</v>
      </c>
      <c r="C38" s="182" t="s">
        <v>131</v>
      </c>
      <c r="D38" s="182" t="s">
        <v>132</v>
      </c>
      <c r="E38" s="182" t="s">
        <v>133</v>
      </c>
      <c r="F38" s="191" t="s">
        <v>134</v>
      </c>
    </row>
    <row r="39" spans="1:6" ht="16.5" thickBot="1" x14ac:dyDescent="0.3">
      <c r="A39" s="205" t="s">
        <v>146</v>
      </c>
      <c r="B39" s="206"/>
      <c r="C39" s="187">
        <f>VLOOKUP(A39,A18:F19,3,FALSE)</f>
        <v>0.5</v>
      </c>
      <c r="D39" s="187">
        <f>VLOOKUP(A39,A18:F19,4,FALSE)</f>
        <v>1E-3</v>
      </c>
      <c r="E39" s="187">
        <f>VLOOKUP(A39,A18:F19,5,FALSE)</f>
        <v>0.04</v>
      </c>
      <c r="F39" s="188">
        <f>VLOOKUP(A39,A18:F19,6,FALSE)</f>
        <v>0.02</v>
      </c>
    </row>
    <row r="40" spans="1:6" x14ac:dyDescent="0.25">
      <c r="A40" s="163" t="s">
        <v>149</v>
      </c>
      <c r="B40" s="146">
        <f>C34</f>
        <v>2109.375</v>
      </c>
      <c r="C40" s="147">
        <f>$B$40*C39</f>
        <v>1054.6875</v>
      </c>
      <c r="D40" s="147">
        <f>$B$40*D39</f>
        <v>2.109375</v>
      </c>
      <c r="E40" s="147">
        <f>$B$40*E39</f>
        <v>84.375</v>
      </c>
      <c r="F40" s="148">
        <f>$B$40*F39</f>
        <v>42.1875</v>
      </c>
    </row>
    <row r="41" spans="1:6" ht="16.5" thickBot="1" x14ac:dyDescent="0.3">
      <c r="A41" s="153" t="s">
        <v>150</v>
      </c>
      <c r="B41" s="149">
        <f>B40*50</f>
        <v>105468.75</v>
      </c>
      <c r="C41" s="150">
        <f>C40*50</f>
        <v>52734.375</v>
      </c>
      <c r="D41" s="150">
        <f>D40*50</f>
        <v>105.46875</v>
      </c>
      <c r="E41" s="150">
        <f>E40*50</f>
        <v>4218.75</v>
      </c>
      <c r="F41" s="151">
        <f>F40*50</f>
        <v>2109.375</v>
      </c>
    </row>
    <row r="43" spans="1:6" ht="16.5" thickBot="1" x14ac:dyDescent="0.3"/>
    <row r="44" spans="1:6" ht="16.5" thickBot="1" x14ac:dyDescent="0.3">
      <c r="A44" s="139" t="s">
        <v>161</v>
      </c>
      <c r="B44" s="140"/>
      <c r="C44" s="141">
        <f>C41+C26</f>
        <v>76821.375</v>
      </c>
      <c r="D44" s="141">
        <f>D41+D26</f>
        <v>127.46875</v>
      </c>
      <c r="E44" s="141">
        <f>E41+E26</f>
        <v>5696.75</v>
      </c>
      <c r="F44" s="142">
        <f>F41+F26</f>
        <v>7203.375</v>
      </c>
    </row>
  </sheetData>
  <sheetProtection sheet="1" objects="1" scenarios="1"/>
  <dataValidations disablePrompts="1" count="2">
    <dataValidation type="list" allowBlank="1" showInputMessage="1" showErrorMessage="1" sqref="A10:A13 B31">
      <formula1>$A$10:$A$13</formula1>
    </dataValidation>
    <dataValidation type="list" allowBlank="1" showInputMessage="1" showErrorMessage="1" sqref="A39">
      <formula1>$A$18:$A$19</formula1>
    </dataValidation>
  </dataValidations>
  <pageMargins left="0.75" right="0.75" top="1" bottom="1" header="0.5" footer="0.5"/>
  <pageSetup paperSize="9" scale="61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8000"/>
    <pageSetUpPr fitToPage="1"/>
  </sheetPr>
  <dimension ref="A1:I58"/>
  <sheetViews>
    <sheetView topLeftCell="A3" workbookViewId="0">
      <selection activeCell="L20" sqref="L20"/>
    </sheetView>
  </sheetViews>
  <sheetFormatPr baseColWidth="10" defaultRowHeight="15.75" x14ac:dyDescent="0.25"/>
  <cols>
    <col min="1" max="1" width="32.625" customWidth="1"/>
  </cols>
  <sheetData>
    <row r="1" spans="1:5" ht="47.1" customHeight="1" x14ac:dyDescent="0.4">
      <c r="A1" s="99" t="s">
        <v>65</v>
      </c>
    </row>
    <row r="2" spans="1:5" ht="16.5" thickBot="1" x14ac:dyDescent="0.3"/>
    <row r="3" spans="1:5" ht="32.25" thickBot="1" x14ac:dyDescent="0.3">
      <c r="A3" s="88" t="s">
        <v>49</v>
      </c>
      <c r="B3" s="89" t="s">
        <v>7</v>
      </c>
      <c r="C3" s="89" t="s">
        <v>8</v>
      </c>
      <c r="D3" s="89" t="s">
        <v>9</v>
      </c>
      <c r="E3" s="89" t="s">
        <v>15</v>
      </c>
    </row>
    <row r="4" spans="1:5" x14ac:dyDescent="0.25">
      <c r="A4" s="90" t="s">
        <v>50</v>
      </c>
      <c r="B4" s="91">
        <f>Fundamente!L4</f>
        <v>55825.2</v>
      </c>
      <c r="C4" s="91">
        <f>Fundamente!M4</f>
        <v>0</v>
      </c>
      <c r="D4" s="91">
        <f>Fundamente!N4</f>
        <v>4623.8</v>
      </c>
      <c r="E4" s="92">
        <f>Fundamente!O4</f>
        <v>14092.4</v>
      </c>
    </row>
    <row r="5" spans="1:5" x14ac:dyDescent="0.25">
      <c r="A5" s="93" t="s">
        <v>25</v>
      </c>
      <c r="B5" s="94">
        <f>Außenwand!L4</f>
        <v>38628.600000000006</v>
      </c>
      <c r="C5" s="94">
        <f>Außenwand!M4</f>
        <v>323.40000000000003</v>
      </c>
      <c r="D5" s="94">
        <f>Außenwand!N4</f>
        <v>5385.9000000000015</v>
      </c>
      <c r="E5" s="95">
        <f>Außenwand!O4</f>
        <v>11992.2</v>
      </c>
    </row>
    <row r="6" spans="1:5" x14ac:dyDescent="0.25">
      <c r="A6" s="93" t="s">
        <v>51</v>
      </c>
      <c r="B6" s="94">
        <f>'Innenwand tragend'!L4</f>
        <v>126372.71999999999</v>
      </c>
      <c r="C6" s="94">
        <f>'Innenwand tragend'!M4</f>
        <v>1040.6399999999999</v>
      </c>
      <c r="D6" s="94">
        <f>'Innenwand tragend'!N4</f>
        <v>16877.879999999997</v>
      </c>
      <c r="E6" s="95">
        <f>'Innenwand tragend'!O4</f>
        <v>56649.84</v>
      </c>
    </row>
    <row r="7" spans="1:5" x14ac:dyDescent="0.25">
      <c r="A7" s="93" t="s">
        <v>52</v>
      </c>
      <c r="B7" s="94">
        <f>'Innenwand nicht tragend'!L4</f>
        <v>55212.875125000006</v>
      </c>
      <c r="C7" s="94">
        <f>'Innenwand nicht tragend'!M4</f>
        <v>395.30750000000006</v>
      </c>
      <c r="D7" s="94">
        <f>'Innenwand nicht tragend'!N4</f>
        <v>7100.2355625</v>
      </c>
      <c r="E7" s="95">
        <f>'Innenwand nicht tragend'!O4</f>
        <v>23052.132125000004</v>
      </c>
    </row>
    <row r="8" spans="1:5" x14ac:dyDescent="0.25">
      <c r="A8" s="93" t="s">
        <v>53</v>
      </c>
      <c r="B8" s="94">
        <f>Fenster!M4</f>
        <v>28125.919999999998</v>
      </c>
      <c r="C8" s="94">
        <f>Fenster!N4</f>
        <v>108.63999999999999</v>
      </c>
      <c r="D8" s="94">
        <f>Fenster!O4</f>
        <v>7916.08</v>
      </c>
      <c r="E8" s="95">
        <f>Fenster!P4</f>
        <v>41587.040000000001</v>
      </c>
    </row>
    <row r="9" spans="1:5" x14ac:dyDescent="0.25">
      <c r="A9" s="93" t="s">
        <v>54</v>
      </c>
      <c r="B9" s="94">
        <f>Dach!L4</f>
        <v>18202.8</v>
      </c>
      <c r="C9" s="94">
        <f>Dach!M4</f>
        <v>0</v>
      </c>
      <c r="D9" s="94">
        <f>Dach!N4</f>
        <v>805.2</v>
      </c>
      <c r="E9" s="95">
        <f>Dach!O4</f>
        <v>3735.6</v>
      </c>
    </row>
    <row r="10" spans="1:5" x14ac:dyDescent="0.25">
      <c r="A10" s="93" t="s">
        <v>55</v>
      </c>
      <c r="B10" s="94">
        <f>Geschossdecke!L4</f>
        <v>88446.419999999984</v>
      </c>
      <c r="C10" s="94">
        <f>Geschossdecke!M4</f>
        <v>67.319999999999993</v>
      </c>
      <c r="D10" s="94">
        <f>Geschossdecke!N4</f>
        <v>10598.129999999997</v>
      </c>
      <c r="E10" s="95">
        <f>Geschossdecke!O4</f>
        <v>36427.139999999992</v>
      </c>
    </row>
    <row r="11" spans="1:5" ht="16.5" thickBot="1" x14ac:dyDescent="0.3">
      <c r="A11" s="96" t="s">
        <v>56</v>
      </c>
      <c r="B11" s="97">
        <f>Außenanlage!L4</f>
        <v>0</v>
      </c>
      <c r="C11" s="97">
        <f>Außenanlage!M4</f>
        <v>0</v>
      </c>
      <c r="D11" s="97">
        <f>Außenanlage!N4</f>
        <v>0</v>
      </c>
      <c r="E11" s="98">
        <f>Außenanlage!O4</f>
        <v>0</v>
      </c>
    </row>
    <row r="12" spans="1:5" ht="16.5" thickBot="1" x14ac:dyDescent="0.3"/>
    <row r="13" spans="1:5" ht="32.1" customHeight="1" thickBot="1" x14ac:dyDescent="0.3">
      <c r="A13" s="85" t="s">
        <v>49</v>
      </c>
      <c r="B13" s="82" t="s">
        <v>7</v>
      </c>
      <c r="C13" s="82" t="s">
        <v>8</v>
      </c>
      <c r="D13" s="82" t="s">
        <v>9</v>
      </c>
      <c r="E13" s="82" t="s">
        <v>15</v>
      </c>
    </row>
    <row r="14" spans="1:5" ht="29.1" customHeight="1" thickBot="1" x14ac:dyDescent="0.35">
      <c r="A14" s="86" t="s">
        <v>57</v>
      </c>
      <c r="B14" s="87">
        <f>SUM(B4:B11)</f>
        <v>410814.53512499994</v>
      </c>
      <c r="C14" s="87">
        <f>SUM(C4:C11)</f>
        <v>1935.3075000000001</v>
      </c>
      <c r="D14" s="87">
        <f>SUM(D4:D11)</f>
        <v>53307.225562499996</v>
      </c>
      <c r="E14" s="87">
        <f>SUM(E4:E11)</f>
        <v>187536.352125</v>
      </c>
    </row>
    <row r="15" spans="1:5" ht="16.5" thickBot="1" x14ac:dyDescent="0.3">
      <c r="B15" s="81"/>
      <c r="C15" s="81"/>
      <c r="D15" s="81"/>
      <c r="E15" s="81"/>
    </row>
    <row r="16" spans="1:5" ht="32.25" thickBot="1" x14ac:dyDescent="0.3">
      <c r="A16" s="136" t="s">
        <v>49</v>
      </c>
      <c r="B16" s="82" t="s">
        <v>7</v>
      </c>
      <c r="C16" s="82" t="s">
        <v>8</v>
      </c>
      <c r="D16" s="82" t="s">
        <v>9</v>
      </c>
      <c r="E16" s="82" t="s">
        <v>15</v>
      </c>
    </row>
    <row r="17" spans="1:6" ht="19.5" thickBot="1" x14ac:dyDescent="0.35">
      <c r="A17" s="136" t="e">
        <f>IF(B24="5 BENCHMARKBERECHNUNG","Energieverbrauch Benchmark",Energieverbrauch)</f>
        <v>#NAME?</v>
      </c>
      <c r="B17" s="137">
        <f>IF($B$24="5 BENCHMARKBERECHNUNG",E58,Energieverbrauch!C44)</f>
        <v>76821.375</v>
      </c>
      <c r="C17" s="137">
        <f>IF($B$24="5 BENCHMARKBERECHNUNG",C58,Energieverbrauch!D44)</f>
        <v>127.46875</v>
      </c>
      <c r="D17" s="137">
        <f>IF($B$24="5 BENCHMARKBERECHNUNG",G58,Energieverbrauch!E44)</f>
        <v>5696.75</v>
      </c>
      <c r="E17" s="137">
        <f>IF($B$24="5 BENCHMARKBERECHNUNG",I58,Energieverbrauch!F44)</f>
        <v>7203.375</v>
      </c>
    </row>
    <row r="18" spans="1:6" ht="16.5" thickBot="1" x14ac:dyDescent="0.3">
      <c r="B18" s="81"/>
      <c r="C18" s="81"/>
      <c r="D18" s="81"/>
      <c r="E18" s="81"/>
    </row>
    <row r="19" spans="1:6" ht="32.25" thickBot="1" x14ac:dyDescent="0.3">
      <c r="A19" s="136" t="s">
        <v>162</v>
      </c>
      <c r="B19" s="82" t="s">
        <v>7</v>
      </c>
      <c r="C19" s="82" t="s">
        <v>8</v>
      </c>
      <c r="D19" s="82" t="s">
        <v>9</v>
      </c>
      <c r="E19" s="82" t="s">
        <v>15</v>
      </c>
    </row>
    <row r="20" spans="1:6" ht="19.5" thickBot="1" x14ac:dyDescent="0.35">
      <c r="A20" s="136" t="s">
        <v>163</v>
      </c>
      <c r="B20" s="137">
        <f>B14+B17</f>
        <v>487635.91012499994</v>
      </c>
      <c r="C20" s="137">
        <f>C14+C17</f>
        <v>2062.7762499999999</v>
      </c>
      <c r="D20" s="137">
        <f>D14+D17</f>
        <v>59003.975562499996</v>
      </c>
      <c r="E20" s="137">
        <f>E14+E17</f>
        <v>194739.727125</v>
      </c>
    </row>
    <row r="21" spans="1:6" ht="16.5" thickBot="1" x14ac:dyDescent="0.3">
      <c r="B21" s="81"/>
      <c r="C21" s="81"/>
      <c r="D21" s="81"/>
      <c r="E21" s="81"/>
    </row>
    <row r="22" spans="1:6" ht="19.5" thickBot="1" x14ac:dyDescent="0.35">
      <c r="A22" s="195" t="s">
        <v>58</v>
      </c>
      <c r="B22" s="138">
        <v>150</v>
      </c>
      <c r="C22" s="83" t="s">
        <v>63</v>
      </c>
      <c r="D22" s="84" t="s">
        <v>64</v>
      </c>
    </row>
    <row r="23" spans="1:6" ht="16.5" thickBot="1" x14ac:dyDescent="0.3">
      <c r="A23" s="1"/>
      <c r="B23" s="135"/>
      <c r="C23" s="83"/>
      <c r="D23" s="84"/>
    </row>
    <row r="24" spans="1:6" ht="19.5" thickBot="1" x14ac:dyDescent="0.35">
      <c r="A24" s="195" t="s">
        <v>182</v>
      </c>
      <c r="B24" s="305" t="s">
        <v>176</v>
      </c>
      <c r="C24" s="306"/>
      <c r="D24" s="307"/>
      <c r="E24" s="83" t="s">
        <v>63</v>
      </c>
      <c r="F24" s="84" t="s">
        <v>184</v>
      </c>
    </row>
    <row r="25" spans="1:6" x14ac:dyDescent="0.25">
      <c r="A25" s="1"/>
      <c r="B25" s="135"/>
      <c r="C25" s="83"/>
      <c r="D25" s="84"/>
    </row>
    <row r="26" spans="1:6" x14ac:dyDescent="0.25">
      <c r="A26" s="1"/>
      <c r="B26" s="135"/>
      <c r="C26" s="83"/>
      <c r="D26" s="84"/>
    </row>
    <row r="27" spans="1:6" x14ac:dyDescent="0.25">
      <c r="A27" s="1"/>
      <c r="B27" s="135"/>
      <c r="C27" s="83"/>
      <c r="D27" s="84"/>
    </row>
    <row r="28" spans="1:6" ht="16.5" thickBot="1" x14ac:dyDescent="0.3"/>
    <row r="29" spans="1:6" ht="32.25" thickBot="1" x14ac:dyDescent="0.3">
      <c r="A29" s="215"/>
      <c r="B29" s="82" t="s">
        <v>60</v>
      </c>
      <c r="C29" s="219"/>
      <c r="D29" s="82" t="s">
        <v>61</v>
      </c>
      <c r="E29" s="82" t="s">
        <v>62</v>
      </c>
    </row>
    <row r="30" spans="1:6" ht="29.1" customHeight="1" thickBot="1" x14ac:dyDescent="0.35">
      <c r="A30" s="216" t="s">
        <v>59</v>
      </c>
      <c r="B30" s="87">
        <f>ROUND(IF($B22="","",B20/$B22),0)</f>
        <v>3251</v>
      </c>
      <c r="C30" s="220"/>
      <c r="D30" s="87">
        <f>ROUND(IF($B22="","",D20/$B22),0)</f>
        <v>393</v>
      </c>
      <c r="E30" s="87">
        <f>ROUND(IF($B22="","",E20/$B22),0)</f>
        <v>1298</v>
      </c>
    </row>
    <row r="31" spans="1:6" ht="32.1" customHeight="1" thickBot="1" x14ac:dyDescent="0.35">
      <c r="A31" s="213" t="s">
        <v>183</v>
      </c>
      <c r="B31" s="137">
        <f>IF(B24="5 BENCHMARKBERECHNUNG","–––",ROUND(VLOOKUP($B24,$A43:$F49,3)/VLOOKUP($B24,$A43:$F49,2)*500,0))</f>
        <v>2979</v>
      </c>
      <c r="C31" s="221"/>
      <c r="D31" s="137">
        <f>IF(B24="5 BENCHMARKBERECHNUNG","–––",ROUND(VLOOKUP($B24,$A43:$F49,5)/VLOOKUP($B24,$A43:$F49,2)*500,0))</f>
        <v>753</v>
      </c>
      <c r="E31" s="137">
        <f>IF(B24="5 BENCHMARKBERECHNUNG","–––",ROUND(VLOOKUP($B24,$A43:$F49,6)/VLOOKUP($B24,$A43:$F49,2)*0.5,0))</f>
        <v>4152</v>
      </c>
    </row>
    <row r="32" spans="1:6" ht="29.1" customHeight="1" thickBot="1" x14ac:dyDescent="0.3">
      <c r="A32" s="217" t="s">
        <v>185</v>
      </c>
      <c r="B32" s="214" t="str">
        <f>IF(B24="5 BENCHMARKBERECHNUNG","entfällt",IF(B30&gt;B31,"NEIN","JA"))</f>
        <v>NEIN</v>
      </c>
      <c r="C32" s="218"/>
      <c r="D32" s="214" t="str">
        <f>IF(B24="5 BENCHMARKBERECHNUNG","entfällt",IF(D30&gt;D31,"NEIN","JA"))</f>
        <v>JA</v>
      </c>
      <c r="E32" s="214" t="str">
        <f>IF(B24="5 BENCHMARKBERECHNUNG","entfällt",IF(E30&gt;E31,"NEIN","JA"))</f>
        <v>JA</v>
      </c>
    </row>
    <row r="34" spans="1:8" ht="16.5" thickBot="1" x14ac:dyDescent="0.3">
      <c r="A34" s="1"/>
    </row>
    <row r="35" spans="1:8" ht="32.25" thickBot="1" x14ac:dyDescent="0.3">
      <c r="A35" s="209"/>
      <c r="B35" s="210" t="s">
        <v>7</v>
      </c>
      <c r="C35" s="210" t="s">
        <v>8</v>
      </c>
      <c r="D35" s="210" t="s">
        <v>9</v>
      </c>
      <c r="E35" s="210" t="s">
        <v>15</v>
      </c>
    </row>
    <row r="36" spans="1:8" ht="19.5" thickBot="1" x14ac:dyDescent="0.35">
      <c r="A36" s="211" t="s">
        <v>175</v>
      </c>
      <c r="B36" s="212">
        <f>ROUND(Fundamente!L53+Außenwand!L52+'Innenwand tragend'!L53+'Innenwand nicht tragend'!L53+Fenster!M117+Dach!L47+Geschossdecke!L55,0)</f>
        <v>10643</v>
      </c>
      <c r="C36" s="212">
        <f>ROUND(Fundamente!M53+Außenwand!M52+'Innenwand tragend'!M53+'Innenwand nicht tragend'!M53+Fenster!N117+Dach!M47+Geschossdecke!M55,0)</f>
        <v>0</v>
      </c>
      <c r="D36" s="212">
        <f>ROUND(Fundamente!N53+Außenwand!N52+'Innenwand tragend'!N53+'Innenwand nicht tragend'!N53+Fenster!O117+Dach!N47+Geschossdecke!N55,0)</f>
        <v>4826</v>
      </c>
      <c r="E36" s="212">
        <f>ROUND(Fundamente!O53+Außenwand!O52+'Innenwand tragend'!O53+'Innenwand nicht tragend'!O53+Fenster!P117+Dach!O47+Geschossdecke!O55,0)</f>
        <v>22523</v>
      </c>
    </row>
    <row r="39" spans="1:8" ht="18.75" x14ac:dyDescent="0.3">
      <c r="A39" s="194" t="str">
        <f>IF(B24="5 BENCHMARKBERECHNUNG","","Der Primärenergieaufwand für den Transport der Baustoffe reicht aus, um Ihr Haus")</f>
        <v>Der Primärenergieaufwand für den Transport der Baustoffe reicht aus, um Ihr Haus</v>
      </c>
      <c r="G39" s="195">
        <f>IF(B24="5 BENCHMARKBERECHNUNG","",ROUND(E36/(E17/50),0))</f>
        <v>156</v>
      </c>
      <c r="H39" s="194" t="str">
        <f>IF(B24="5 BENCHMARKBERECHNUNG","","Jahre zu beheizen!")</f>
        <v>Jahre zu beheizen!</v>
      </c>
    </row>
    <row r="40" spans="1:8" ht="18.75" x14ac:dyDescent="0.3">
      <c r="A40" s="194" t="s">
        <v>189</v>
      </c>
      <c r="G40" s="195">
        <f>IF(B24="5 BENCHMARKBERECHNUNG","",ROUND(D36/(D17/50),0))</f>
        <v>42</v>
      </c>
      <c r="H40" s="194" t="str">
        <f>IF(B24="5 BENCHMARKBERECHNUNG","","Jahren mit der gewählten Energiequelle erzeugt!")</f>
        <v>Jahren mit der gewählten Energiequelle erzeugt!</v>
      </c>
    </row>
    <row r="42" spans="1:8" hidden="1" x14ac:dyDescent="0.25">
      <c r="A42" t="s">
        <v>188</v>
      </c>
    </row>
    <row r="43" spans="1:8" hidden="1" x14ac:dyDescent="0.25">
      <c r="A43" t="s">
        <v>176</v>
      </c>
      <c r="B43">
        <v>190</v>
      </c>
      <c r="C43">
        <v>1132</v>
      </c>
      <c r="D43">
        <v>22.2</v>
      </c>
      <c r="E43">
        <v>286</v>
      </c>
      <c r="F43">
        <v>1577628</v>
      </c>
    </row>
    <row r="44" spans="1:8" hidden="1" x14ac:dyDescent="0.25">
      <c r="A44" t="s">
        <v>177</v>
      </c>
      <c r="B44">
        <v>300</v>
      </c>
      <c r="C44">
        <v>1623</v>
      </c>
      <c r="D44">
        <v>32</v>
      </c>
      <c r="E44">
        <v>429</v>
      </c>
      <c r="F44">
        <v>2379849</v>
      </c>
    </row>
    <row r="45" spans="1:8" hidden="1" x14ac:dyDescent="0.25">
      <c r="A45" t="s">
        <v>178</v>
      </c>
      <c r="B45">
        <v>150</v>
      </c>
      <c r="C45">
        <v>872</v>
      </c>
      <c r="D45">
        <v>20</v>
      </c>
      <c r="E45">
        <v>218</v>
      </c>
      <c r="F45">
        <v>1209924</v>
      </c>
    </row>
    <row r="46" spans="1:8" hidden="1" x14ac:dyDescent="0.25">
      <c r="A46" t="s">
        <v>179</v>
      </c>
      <c r="B46">
        <v>150</v>
      </c>
      <c r="C46">
        <v>905</v>
      </c>
      <c r="D46">
        <v>19</v>
      </c>
      <c r="E46">
        <v>225</v>
      </c>
      <c r="F46">
        <v>1238924</v>
      </c>
    </row>
    <row r="47" spans="1:8" hidden="1" x14ac:dyDescent="0.25">
      <c r="A47" t="s">
        <v>180</v>
      </c>
      <c r="B47">
        <v>880</v>
      </c>
      <c r="C47">
        <v>3911</v>
      </c>
      <c r="D47">
        <v>77</v>
      </c>
      <c r="E47">
        <v>1131</v>
      </c>
      <c r="F47">
        <v>5953450</v>
      </c>
    </row>
    <row r="48" spans="1:8" hidden="1" x14ac:dyDescent="0.25">
      <c r="A48" t="s">
        <v>181</v>
      </c>
      <c r="B48">
        <v>192</v>
      </c>
      <c r="C48">
        <v>1384</v>
      </c>
      <c r="D48">
        <v>12</v>
      </c>
      <c r="E48">
        <v>342</v>
      </c>
      <c r="F48">
        <v>1802084</v>
      </c>
    </row>
    <row r="49" spans="1:9" hidden="1" x14ac:dyDescent="0.25">
      <c r="A49" t="s">
        <v>186</v>
      </c>
      <c r="B49" t="s">
        <v>187</v>
      </c>
      <c r="C49" t="s">
        <v>187</v>
      </c>
      <c r="D49" t="s">
        <v>187</v>
      </c>
      <c r="E49" t="s">
        <v>187</v>
      </c>
      <c r="F49" t="s">
        <v>187</v>
      </c>
    </row>
    <row r="50" spans="1:9" hidden="1" x14ac:dyDescent="0.25"/>
    <row r="51" spans="1:9" hidden="1" x14ac:dyDescent="0.25">
      <c r="A51" t="s">
        <v>190</v>
      </c>
    </row>
    <row r="52" spans="1:9" hidden="1" x14ac:dyDescent="0.25">
      <c r="B52" t="s">
        <v>132</v>
      </c>
      <c r="D52" t="s">
        <v>131</v>
      </c>
      <c r="F52" t="s">
        <v>200</v>
      </c>
      <c r="H52" t="s">
        <v>201</v>
      </c>
    </row>
    <row r="53" spans="1:9" hidden="1" x14ac:dyDescent="0.25">
      <c r="A53" s="224" t="s">
        <v>191</v>
      </c>
      <c r="D53" s="225" t="s">
        <v>196</v>
      </c>
      <c r="E53" t="s">
        <v>199</v>
      </c>
      <c r="F53" s="225" t="s">
        <v>196</v>
      </c>
      <c r="G53" t="s">
        <v>199</v>
      </c>
      <c r="H53" s="225" t="s">
        <v>197</v>
      </c>
      <c r="I53" t="s">
        <v>199</v>
      </c>
    </row>
    <row r="54" spans="1:9" hidden="1" x14ac:dyDescent="0.25">
      <c r="A54" s="225" t="s">
        <v>192</v>
      </c>
      <c r="B54">
        <v>2</v>
      </c>
      <c r="C54" s="226">
        <f>ROUND(B54*$B$22,0)</f>
        <v>300</v>
      </c>
      <c r="D54" s="225">
        <v>828</v>
      </c>
      <c r="E54" s="226">
        <f>ROUND(D54*$B$22,0)</f>
        <v>124200</v>
      </c>
      <c r="F54" s="225">
        <v>1107</v>
      </c>
      <c r="G54" s="226">
        <f>ROUND(F54*$B$22,0)</f>
        <v>166050</v>
      </c>
      <c r="H54" s="225">
        <v>5418</v>
      </c>
      <c r="I54" s="226">
        <f>ROUND(H54*$B$22,0)</f>
        <v>812700</v>
      </c>
    </row>
    <row r="55" spans="1:9" hidden="1" x14ac:dyDescent="0.25">
      <c r="A55" s="225" t="s">
        <v>193</v>
      </c>
      <c r="B55">
        <v>1</v>
      </c>
      <c r="C55" s="226">
        <f>ROUND(B55*$B$22,0)</f>
        <v>150</v>
      </c>
      <c r="D55" s="225">
        <v>752</v>
      </c>
      <c r="E55" s="226">
        <f>ROUND(D55*$B$22,0)</f>
        <v>112800</v>
      </c>
      <c r="F55" s="225">
        <v>947</v>
      </c>
      <c r="G55" s="226">
        <f>ROUND(F55*$B$22,0)</f>
        <v>142050</v>
      </c>
      <c r="H55" s="225">
        <v>4611</v>
      </c>
      <c r="I55" s="226">
        <f>ROUND(H55*$B$22,0)</f>
        <v>691650</v>
      </c>
    </row>
    <row r="56" spans="1:9" hidden="1" x14ac:dyDescent="0.25">
      <c r="A56" s="225" t="s">
        <v>194</v>
      </c>
      <c r="B56">
        <v>1</v>
      </c>
      <c r="C56" s="226">
        <f>ROUND(B56*$B$22,0)</f>
        <v>150</v>
      </c>
      <c r="D56" s="225">
        <v>675</v>
      </c>
      <c r="E56" s="226">
        <f>ROUND(D56*$B$22,0)</f>
        <v>101250</v>
      </c>
      <c r="F56" s="225">
        <v>786</v>
      </c>
      <c r="G56" s="226">
        <f>ROUND(F56*$B$22,0)</f>
        <v>117900</v>
      </c>
      <c r="H56" s="225">
        <v>3803</v>
      </c>
      <c r="I56" s="226">
        <f>ROUND(H56*$B$22,0)</f>
        <v>570450</v>
      </c>
    </row>
    <row r="57" spans="1:9" hidden="1" x14ac:dyDescent="0.25">
      <c r="A57" s="225" t="s">
        <v>195</v>
      </c>
      <c r="B57">
        <v>1</v>
      </c>
      <c r="C57" s="226">
        <f>ROUND(B57*$B$22,0)</f>
        <v>150</v>
      </c>
      <c r="D57" s="225">
        <v>522</v>
      </c>
      <c r="E57" s="226">
        <f>ROUND(D57*$B$22,0)</f>
        <v>78300</v>
      </c>
      <c r="F57" s="225">
        <v>465</v>
      </c>
      <c r="G57" s="226">
        <f>ROUND(F57*$B$22,0)</f>
        <v>69750</v>
      </c>
      <c r="H57" s="225">
        <v>2188</v>
      </c>
      <c r="I57" s="226">
        <f>ROUND(H57*$B$22,0)</f>
        <v>328200</v>
      </c>
    </row>
    <row r="58" spans="1:9" hidden="1" x14ac:dyDescent="0.25">
      <c r="A58" s="225" t="s">
        <v>198</v>
      </c>
      <c r="C58" s="226">
        <f>IF(Energieverbrauch!$B$31="Gebäude nach ENEV 2009",C54,IF(Energieverbrauch!$B$31="Gebäude nach ENEV 2014",C55,IF(Energieverbrauch!$B$31="Gebäude nach KfW55 (ENEV 2009)",C56,C57)))</f>
        <v>150</v>
      </c>
      <c r="E58" s="226">
        <f>IF(Energieverbrauch!$B$31="Gebäude nach ENEV 2009",E54,IF(Energieverbrauch!$B$31="Gebäude nach ENEV 2014",E55,IF(Energieverbrauch!$B$31="Gebäude nach KfW55 (ENEV 2009)",E56,E57)))</f>
        <v>101250</v>
      </c>
      <c r="G58" s="226">
        <f>IF(Energieverbrauch!$B$31="Gebäude nach ENEV 2009",G54,IF(Energieverbrauch!$B$31="Gebäude nach ENEV 2014",G55,IF(Energieverbrauch!$B$31="Gebäude nach KfW55 (ENEV 2009)",G56,G57)))</f>
        <v>117900</v>
      </c>
      <c r="I58" s="226">
        <f>IF(Energieverbrauch!$B$31="Gebäude nach ENEV 2009",I54,IF(Energieverbrauch!$B$31="Gebäude nach ENEV 2014",I55,IF(Energieverbrauch!$B$31="Gebäude nach KfW55 (ENEV 2009)",I56,I57)))</f>
        <v>570450</v>
      </c>
    </row>
  </sheetData>
  <sheetProtection sheet="1" objects="1" scenarios="1"/>
  <dataConsolidate/>
  <mergeCells count="1">
    <mergeCell ref="B24:D24"/>
  </mergeCells>
  <conditionalFormatting sqref="B32">
    <cfRule type="containsText" dxfId="7" priority="11" operator="containsText" text="JA">
      <formula>NOT(ISERROR(SEARCH("JA",B32)))</formula>
    </cfRule>
    <cfRule type="containsText" dxfId="6" priority="12" operator="containsText" text="NEIN">
      <formula>NOT(ISERROR(SEARCH("NEIN",B32)))</formula>
    </cfRule>
  </conditionalFormatting>
  <conditionalFormatting sqref="C32">
    <cfRule type="containsText" dxfId="5" priority="9" operator="containsText" text="JA">
      <formula>NOT(ISERROR(SEARCH("JA",C32)))</formula>
    </cfRule>
    <cfRule type="containsText" dxfId="4" priority="10" operator="containsText" text="NEIN">
      <formula>NOT(ISERROR(SEARCH("NEIN",C32)))</formula>
    </cfRule>
  </conditionalFormatting>
  <conditionalFormatting sqref="D32">
    <cfRule type="containsText" dxfId="3" priority="3" operator="containsText" text="JA">
      <formula>NOT(ISERROR(SEARCH("JA",D32)))</formula>
    </cfRule>
    <cfRule type="containsText" dxfId="2" priority="4" operator="containsText" text="NEIN">
      <formula>NOT(ISERROR(SEARCH("NEIN",D32)))</formula>
    </cfRule>
  </conditionalFormatting>
  <conditionalFormatting sqref="E32">
    <cfRule type="containsText" dxfId="1" priority="1" operator="containsText" text="JA">
      <formula>NOT(ISERROR(SEARCH("JA",E32)))</formula>
    </cfRule>
    <cfRule type="containsText" dxfId="0" priority="2" operator="containsText" text="NEIN">
      <formula>NOT(ISERROR(SEARCH("NEIN",E32)))</formula>
    </cfRule>
  </conditionalFormatting>
  <dataValidations count="1">
    <dataValidation type="list" showErrorMessage="1" promptTitle="Bitte Haustyp auswählen" prompt="Bitte Haustyp auswählen!" sqref="B24:D24">
      <formula1>$A$43:$A$49</formula1>
    </dataValidation>
  </dataValidations>
  <pageMargins left="0.75" right="0.75" top="1" bottom="1" header="0.5" footer="0.5"/>
  <pageSetup paperSize="9" scale="53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499984740745262"/>
  </sheetPr>
  <dimension ref="A1:F101"/>
  <sheetViews>
    <sheetView workbookViewId="0">
      <selection activeCell="F11" sqref="F11"/>
    </sheetView>
  </sheetViews>
  <sheetFormatPr baseColWidth="10" defaultRowHeight="15.75" x14ac:dyDescent="0.25"/>
  <cols>
    <col min="1" max="1" width="77" customWidth="1"/>
  </cols>
  <sheetData>
    <row r="1" spans="1:6" x14ac:dyDescent="0.25">
      <c r="A1" t="s">
        <v>302</v>
      </c>
    </row>
    <row r="3" spans="1:6" x14ac:dyDescent="0.25">
      <c r="A3" s="227" t="s">
        <v>303</v>
      </c>
    </row>
    <row r="4" spans="1:6" x14ac:dyDescent="0.25">
      <c r="A4" s="236" t="s">
        <v>219</v>
      </c>
      <c r="B4">
        <v>1.9</v>
      </c>
      <c r="C4">
        <v>1.3</v>
      </c>
      <c r="D4">
        <v>5.7000000000000002E-2</v>
      </c>
      <c r="E4">
        <v>0.13</v>
      </c>
      <c r="F4">
        <v>0.39</v>
      </c>
    </row>
    <row r="5" spans="1:6" x14ac:dyDescent="0.25">
      <c r="A5" s="236" t="s">
        <v>220</v>
      </c>
      <c r="B5">
        <v>2</v>
      </c>
      <c r="C5">
        <v>1.9</v>
      </c>
      <c r="D5">
        <v>1.6E-2</v>
      </c>
      <c r="E5">
        <v>0.24</v>
      </c>
      <c r="F5">
        <v>0.78</v>
      </c>
    </row>
    <row r="6" spans="1:6" x14ac:dyDescent="0.25">
      <c r="A6" s="236" t="s">
        <v>336</v>
      </c>
      <c r="B6">
        <v>0.8</v>
      </c>
      <c r="C6">
        <v>1.9</v>
      </c>
      <c r="D6">
        <v>1.6E-2</v>
      </c>
      <c r="E6">
        <v>0.24</v>
      </c>
      <c r="F6">
        <v>0.78</v>
      </c>
    </row>
    <row r="7" spans="1:6" x14ac:dyDescent="0.25">
      <c r="A7" s="236" t="s">
        <v>221</v>
      </c>
      <c r="B7">
        <v>0.6</v>
      </c>
      <c r="C7">
        <v>1.9</v>
      </c>
      <c r="D7">
        <v>1.6E-2</v>
      </c>
      <c r="E7">
        <v>0.27</v>
      </c>
      <c r="F7">
        <v>0.92</v>
      </c>
    </row>
    <row r="8" spans="1:6" x14ac:dyDescent="0.25">
      <c r="A8" s="236" t="s">
        <v>222</v>
      </c>
      <c r="B8">
        <v>0.65</v>
      </c>
      <c r="C8">
        <v>2</v>
      </c>
      <c r="D8">
        <v>1.6E-2</v>
      </c>
      <c r="E8">
        <v>0.26</v>
      </c>
      <c r="F8">
        <v>0.92</v>
      </c>
    </row>
    <row r="9" spans="1:6" x14ac:dyDescent="0.25">
      <c r="A9" s="236" t="s">
        <v>337</v>
      </c>
      <c r="B9">
        <v>0.8</v>
      </c>
      <c r="C9">
        <v>1.8</v>
      </c>
      <c r="D9">
        <v>1.6E-2</v>
      </c>
      <c r="E9">
        <v>0.22</v>
      </c>
      <c r="F9">
        <v>0.39</v>
      </c>
    </row>
    <row r="10" spans="1:6" x14ac:dyDescent="0.25">
      <c r="A10" s="236" t="s">
        <v>338</v>
      </c>
      <c r="B10">
        <v>0.6</v>
      </c>
      <c r="C10">
        <v>1.5</v>
      </c>
      <c r="D10">
        <v>5.0000000000000001E-3</v>
      </c>
      <c r="E10">
        <v>0.4</v>
      </c>
      <c r="F10">
        <v>0.96</v>
      </c>
    </row>
    <row r="11" spans="1:6" x14ac:dyDescent="0.25">
      <c r="A11" s="236" t="s">
        <v>223</v>
      </c>
      <c r="B11">
        <v>2.4</v>
      </c>
      <c r="C11">
        <v>3</v>
      </c>
      <c r="D11">
        <v>2E-3</v>
      </c>
      <c r="E11">
        <v>0.35</v>
      </c>
      <c r="F11">
        <v>1.2</v>
      </c>
    </row>
    <row r="12" spans="1:6" x14ac:dyDescent="0.25">
      <c r="A12" s="236" t="s">
        <v>224</v>
      </c>
      <c r="B12">
        <v>2.2999999999999998</v>
      </c>
      <c r="C12">
        <v>3</v>
      </c>
      <c r="D12">
        <v>2E-3</v>
      </c>
      <c r="E12">
        <v>0.35</v>
      </c>
      <c r="F12">
        <v>1.2</v>
      </c>
    </row>
    <row r="13" spans="1:6" x14ac:dyDescent="0.25">
      <c r="A13" s="236" t="s">
        <v>225</v>
      </c>
      <c r="B13">
        <v>2</v>
      </c>
      <c r="C13">
        <v>1.2</v>
      </c>
      <c r="D13">
        <v>0</v>
      </c>
      <c r="E13">
        <v>0.08</v>
      </c>
      <c r="F13">
        <v>0.17</v>
      </c>
    </row>
    <row r="14" spans="1:6" x14ac:dyDescent="0.25">
      <c r="A14" s="236" t="s">
        <v>226</v>
      </c>
      <c r="B14">
        <v>1.17</v>
      </c>
      <c r="C14">
        <v>2</v>
      </c>
      <c r="D14">
        <v>1.6E-2</v>
      </c>
      <c r="E14">
        <v>0.26</v>
      </c>
      <c r="F14">
        <v>0.92</v>
      </c>
    </row>
    <row r="15" spans="1:6" x14ac:dyDescent="0.25">
      <c r="A15" s="236" t="s">
        <v>227</v>
      </c>
      <c r="B15">
        <v>1.8</v>
      </c>
      <c r="C15">
        <v>2</v>
      </c>
      <c r="D15">
        <v>2E-3</v>
      </c>
      <c r="E15">
        <v>0.36</v>
      </c>
      <c r="F15">
        <v>1.1000000000000001</v>
      </c>
    </row>
    <row r="16" spans="1:6" x14ac:dyDescent="0.25">
      <c r="A16" s="236" t="s">
        <v>228</v>
      </c>
      <c r="B16">
        <v>2.75</v>
      </c>
      <c r="C16">
        <v>1</v>
      </c>
      <c r="D16">
        <v>0</v>
      </c>
      <c r="E16">
        <v>2E-3</v>
      </c>
      <c r="F16">
        <v>8.0000000000000002E-3</v>
      </c>
    </row>
    <row r="17" spans="1:6" x14ac:dyDescent="0.25">
      <c r="A17" s="236" t="s">
        <v>229</v>
      </c>
      <c r="B17">
        <v>2</v>
      </c>
      <c r="C17">
        <v>2.2000000000000002</v>
      </c>
      <c r="D17">
        <v>3.5000000000000003E-2</v>
      </c>
      <c r="E17">
        <v>0.21</v>
      </c>
      <c r="F17">
        <v>0.5</v>
      </c>
    </row>
    <row r="18" spans="1:6" x14ac:dyDescent="0.25">
      <c r="A18" s="228"/>
    </row>
    <row r="19" spans="1:6" x14ac:dyDescent="0.25">
      <c r="A19" s="227" t="s">
        <v>304</v>
      </c>
    </row>
    <row r="20" spans="1:6" x14ac:dyDescent="0.25">
      <c r="A20" s="236" t="s">
        <v>230</v>
      </c>
      <c r="B20">
        <v>0.78</v>
      </c>
      <c r="C20">
        <v>1.4</v>
      </c>
      <c r="D20">
        <v>1.7</v>
      </c>
      <c r="E20">
        <v>0.64</v>
      </c>
      <c r="F20">
        <v>10.8</v>
      </c>
    </row>
    <row r="21" spans="1:6" x14ac:dyDescent="0.25">
      <c r="A21" s="236" t="s">
        <v>231</v>
      </c>
      <c r="B21">
        <v>0.66</v>
      </c>
      <c r="C21">
        <v>1.1000000000000001</v>
      </c>
      <c r="D21">
        <v>1.4</v>
      </c>
      <c r="E21">
        <v>0.47</v>
      </c>
      <c r="F21">
        <v>9.1999999999999993</v>
      </c>
    </row>
    <row r="22" spans="1:6" x14ac:dyDescent="0.25">
      <c r="A22" s="236" t="s">
        <v>232</v>
      </c>
      <c r="B22">
        <v>0.69</v>
      </c>
      <c r="C22">
        <v>1</v>
      </c>
      <c r="D22">
        <v>1.5</v>
      </c>
      <c r="E22">
        <v>0.48</v>
      </c>
      <c r="F22">
        <v>9.4</v>
      </c>
    </row>
    <row r="23" spans="1:6" x14ac:dyDescent="0.25">
      <c r="A23" s="236" t="s">
        <v>233</v>
      </c>
      <c r="B23">
        <v>0.27</v>
      </c>
      <c r="C23">
        <v>1.6</v>
      </c>
      <c r="D23">
        <v>2.1</v>
      </c>
      <c r="E23">
        <v>0.77</v>
      </c>
      <c r="F23">
        <v>13.1</v>
      </c>
    </row>
    <row r="24" spans="1:6" x14ac:dyDescent="0.25">
      <c r="A24" s="236" t="s">
        <v>234</v>
      </c>
      <c r="B24">
        <v>0.27</v>
      </c>
      <c r="C24">
        <v>1.6</v>
      </c>
      <c r="D24">
        <v>2.1</v>
      </c>
      <c r="E24">
        <v>0.77</v>
      </c>
      <c r="F24">
        <v>13.1</v>
      </c>
    </row>
    <row r="25" spans="1:6" x14ac:dyDescent="0.25">
      <c r="A25" s="236" t="s">
        <v>235</v>
      </c>
      <c r="B25">
        <v>0.5</v>
      </c>
      <c r="C25">
        <v>1.5</v>
      </c>
      <c r="D25">
        <v>2.1</v>
      </c>
      <c r="E25">
        <v>0.22</v>
      </c>
      <c r="F25">
        <v>9.4</v>
      </c>
    </row>
    <row r="26" spans="1:6" x14ac:dyDescent="0.25">
      <c r="A26" s="236" t="s">
        <v>236</v>
      </c>
      <c r="B26">
        <v>0.5</v>
      </c>
      <c r="C26">
        <v>0.66</v>
      </c>
      <c r="D26">
        <v>1.4</v>
      </c>
      <c r="E26">
        <v>0.15</v>
      </c>
      <c r="F26">
        <v>6.4</v>
      </c>
    </row>
    <row r="27" spans="1:6" x14ac:dyDescent="0.25">
      <c r="A27" s="236" t="s">
        <v>237</v>
      </c>
      <c r="B27">
        <v>0.54</v>
      </c>
      <c r="C27">
        <v>0.52</v>
      </c>
      <c r="D27">
        <v>1.2</v>
      </c>
      <c r="E27">
        <v>0.11</v>
      </c>
      <c r="F27">
        <v>5.3</v>
      </c>
    </row>
    <row r="28" spans="1:6" x14ac:dyDescent="0.25">
      <c r="A28" s="236" t="s">
        <v>238</v>
      </c>
      <c r="B28">
        <v>0.63</v>
      </c>
      <c r="C28">
        <v>0.53</v>
      </c>
      <c r="D28">
        <v>1.1000000000000001</v>
      </c>
      <c r="E28">
        <v>0.12</v>
      </c>
      <c r="F28">
        <v>5</v>
      </c>
    </row>
    <row r="29" spans="1:6" x14ac:dyDescent="0.25">
      <c r="A29" s="236" t="s">
        <v>239</v>
      </c>
      <c r="B29">
        <v>0.505</v>
      </c>
      <c r="C29">
        <v>3</v>
      </c>
      <c r="D29">
        <v>1.3</v>
      </c>
      <c r="E29">
        <v>0.37</v>
      </c>
      <c r="F29">
        <v>6.9</v>
      </c>
    </row>
    <row r="30" spans="1:6" x14ac:dyDescent="0.25">
      <c r="A30" s="236" t="s">
        <v>240</v>
      </c>
      <c r="B30">
        <v>0.5</v>
      </c>
      <c r="C30">
        <v>3</v>
      </c>
      <c r="D30">
        <v>1.3</v>
      </c>
      <c r="E30">
        <v>0.37</v>
      </c>
      <c r="F30">
        <v>6.9</v>
      </c>
    </row>
    <row r="31" spans="1:6" x14ac:dyDescent="0.25">
      <c r="A31" s="236" t="s">
        <v>241</v>
      </c>
      <c r="B31">
        <v>0.66</v>
      </c>
      <c r="C31">
        <v>1.1000000000000001</v>
      </c>
      <c r="D31">
        <v>1.4</v>
      </c>
      <c r="E31">
        <v>0.47</v>
      </c>
      <c r="F31">
        <v>9.1999999999999993</v>
      </c>
    </row>
    <row r="32" spans="1:6" x14ac:dyDescent="0.25">
      <c r="A32" s="236" t="s">
        <v>330</v>
      </c>
      <c r="B32">
        <v>0.19</v>
      </c>
      <c r="C32">
        <v>0.6</v>
      </c>
      <c r="D32">
        <v>0.94</v>
      </c>
      <c r="E32">
        <v>0.43</v>
      </c>
      <c r="F32">
        <v>7.2</v>
      </c>
    </row>
    <row r="33" spans="1:6" x14ac:dyDescent="0.25">
      <c r="A33" s="236" t="s">
        <v>242</v>
      </c>
      <c r="B33">
        <v>0.6</v>
      </c>
      <c r="C33">
        <v>1.8</v>
      </c>
      <c r="D33">
        <v>1.3</v>
      </c>
      <c r="E33">
        <v>0.47</v>
      </c>
      <c r="F33">
        <v>7.8</v>
      </c>
    </row>
    <row r="34" spans="1:6" x14ac:dyDescent="0.25">
      <c r="A34" s="229"/>
      <c r="B34" s="229"/>
      <c r="C34" s="229"/>
      <c r="D34" s="229"/>
      <c r="E34" s="229"/>
      <c r="F34" s="229"/>
    </row>
    <row r="35" spans="1:6" x14ac:dyDescent="0.25">
      <c r="A35" s="227" t="s">
        <v>305</v>
      </c>
      <c r="B35" s="229"/>
      <c r="C35" s="229"/>
      <c r="D35" s="229"/>
      <c r="E35" s="229"/>
      <c r="F35" s="229"/>
    </row>
    <row r="36" spans="1:6" x14ac:dyDescent="0.25">
      <c r="A36" s="236" t="s">
        <v>243</v>
      </c>
      <c r="B36" s="229">
        <v>7.8</v>
      </c>
      <c r="C36" s="229">
        <v>30</v>
      </c>
      <c r="D36" s="229">
        <v>0.03</v>
      </c>
      <c r="E36" s="229">
        <v>2.4</v>
      </c>
      <c r="F36" s="229">
        <v>11</v>
      </c>
    </row>
    <row r="37" spans="1:6" x14ac:dyDescent="0.25">
      <c r="A37" s="236" t="s">
        <v>244</v>
      </c>
      <c r="B37" s="229">
        <v>0.5</v>
      </c>
      <c r="C37" s="229">
        <v>0.66</v>
      </c>
      <c r="D37" s="229">
        <v>1.4</v>
      </c>
      <c r="E37" s="229">
        <v>0.15</v>
      </c>
      <c r="F37" s="229">
        <v>6.4</v>
      </c>
    </row>
    <row r="38" spans="1:6" x14ac:dyDescent="0.25">
      <c r="A38" s="236" t="s">
        <v>245</v>
      </c>
      <c r="B38" s="229">
        <v>0.45500000000000002</v>
      </c>
      <c r="C38" s="229">
        <v>1.6</v>
      </c>
      <c r="D38" s="229">
        <v>1.9</v>
      </c>
      <c r="E38" s="229">
        <v>0.45</v>
      </c>
      <c r="F38" s="229">
        <v>10</v>
      </c>
    </row>
    <row r="39" spans="1:6" x14ac:dyDescent="0.25">
      <c r="A39" s="229"/>
      <c r="B39" s="229"/>
      <c r="C39" s="229"/>
      <c r="D39" s="229"/>
      <c r="E39" s="229"/>
      <c r="F39" s="229"/>
    </row>
    <row r="40" spans="1:6" x14ac:dyDescent="0.25">
      <c r="A40" s="227" t="s">
        <v>306</v>
      </c>
      <c r="B40" s="229"/>
      <c r="C40" s="229"/>
      <c r="D40" s="229"/>
      <c r="E40" s="229"/>
      <c r="F40" s="229"/>
    </row>
    <row r="41" spans="1:6" x14ac:dyDescent="0.25">
      <c r="A41" s="236" t="s">
        <v>332</v>
      </c>
      <c r="B41" s="229">
        <v>3.5000000000000003E-2</v>
      </c>
      <c r="C41" s="229">
        <v>1.3</v>
      </c>
      <c r="D41" s="229">
        <v>0.16</v>
      </c>
      <c r="E41" s="229">
        <v>0.37</v>
      </c>
      <c r="F41" s="229">
        <v>2.7</v>
      </c>
    </row>
    <row r="42" spans="1:6" x14ac:dyDescent="0.25">
      <c r="A42" s="236" t="s">
        <v>331</v>
      </c>
      <c r="B42">
        <v>0.04</v>
      </c>
      <c r="C42">
        <v>0.6</v>
      </c>
      <c r="D42">
        <v>0.94</v>
      </c>
      <c r="E42">
        <v>0.43</v>
      </c>
      <c r="F42">
        <v>7.2</v>
      </c>
    </row>
    <row r="43" spans="1:6" x14ac:dyDescent="0.25">
      <c r="A43" s="236" t="s">
        <v>246</v>
      </c>
      <c r="B43" s="229">
        <v>0.05</v>
      </c>
      <c r="C43" s="229">
        <v>1.3</v>
      </c>
      <c r="D43" s="229">
        <v>0.16</v>
      </c>
      <c r="E43" s="229">
        <v>0.37</v>
      </c>
      <c r="F43" s="229">
        <v>2.7</v>
      </c>
    </row>
    <row r="44" spans="1:6" x14ac:dyDescent="0.25">
      <c r="A44" s="236" t="s">
        <v>247</v>
      </c>
      <c r="B44" s="229">
        <v>0.03</v>
      </c>
      <c r="C44" s="229">
        <v>1.3</v>
      </c>
      <c r="D44" s="229">
        <v>0.16</v>
      </c>
      <c r="E44" s="229">
        <v>0.37</v>
      </c>
      <c r="F44" s="229">
        <v>2.7</v>
      </c>
    </row>
    <row r="45" spans="1:6" x14ac:dyDescent="0.25">
      <c r="A45" s="236" t="s">
        <v>248</v>
      </c>
      <c r="B45" s="229">
        <v>0.03</v>
      </c>
      <c r="C45" s="229">
        <v>1.3</v>
      </c>
      <c r="D45" s="229">
        <v>0.16</v>
      </c>
      <c r="E45" s="229">
        <v>0.37</v>
      </c>
      <c r="F45" s="229">
        <v>2.7</v>
      </c>
    </row>
    <row r="46" spans="1:6" x14ac:dyDescent="0.25">
      <c r="A46" s="236" t="s">
        <v>334</v>
      </c>
      <c r="B46" s="229">
        <v>0.13</v>
      </c>
      <c r="C46" s="229">
        <v>4.5999999999999996</v>
      </c>
      <c r="D46" s="229">
        <v>6.5000000000000002E-2</v>
      </c>
      <c r="E46" s="229">
        <v>1.1000000000000001</v>
      </c>
      <c r="F46" s="229">
        <v>6.1</v>
      </c>
    </row>
    <row r="47" spans="1:6" x14ac:dyDescent="0.25">
      <c r="A47" s="236" t="s">
        <v>249</v>
      </c>
      <c r="B47" s="229">
        <v>0.03</v>
      </c>
      <c r="C47" s="229">
        <v>11</v>
      </c>
      <c r="D47" s="229">
        <v>6.6</v>
      </c>
      <c r="E47" s="229">
        <v>20</v>
      </c>
      <c r="F47" s="229">
        <v>33</v>
      </c>
    </row>
    <row r="48" spans="1:6" x14ac:dyDescent="0.25">
      <c r="A48" s="236" t="s">
        <v>250</v>
      </c>
      <c r="B48" s="229">
        <v>8.5000000000000006E-2</v>
      </c>
      <c r="C48" s="229">
        <v>2</v>
      </c>
      <c r="D48" s="229">
        <v>1.4999999999999999E-2</v>
      </c>
      <c r="E48" s="229">
        <v>1</v>
      </c>
      <c r="F48" s="229">
        <v>4.7</v>
      </c>
    </row>
    <row r="49" spans="1:6" x14ac:dyDescent="0.25">
      <c r="A49" s="236" t="s">
        <v>251</v>
      </c>
      <c r="B49" s="229">
        <v>0.104</v>
      </c>
      <c r="C49" s="229">
        <v>4.5999999999999996</v>
      </c>
      <c r="D49" s="229">
        <v>6.5000000000000002E-2</v>
      </c>
      <c r="E49" s="229">
        <v>1.1000000000000001</v>
      </c>
      <c r="F49" s="229">
        <v>6.1</v>
      </c>
    </row>
    <row r="50" spans="1:6" x14ac:dyDescent="0.25">
      <c r="A50" s="236" t="s">
        <v>333</v>
      </c>
      <c r="B50" s="229">
        <v>2.5000000000000001E-2</v>
      </c>
      <c r="C50" s="229">
        <v>3.6</v>
      </c>
      <c r="D50" s="229">
        <v>3.9E-2</v>
      </c>
      <c r="E50" s="229">
        <v>1.5</v>
      </c>
      <c r="F50" s="229">
        <v>13.6</v>
      </c>
    </row>
    <row r="51" spans="1:6" x14ac:dyDescent="0.25">
      <c r="A51" s="236" t="s">
        <v>252</v>
      </c>
      <c r="B51" s="229">
        <v>0.02</v>
      </c>
      <c r="C51" s="229">
        <v>3.6</v>
      </c>
      <c r="D51" s="229">
        <v>3.9E-2</v>
      </c>
      <c r="E51" s="229">
        <v>1.5</v>
      </c>
      <c r="F51" s="229">
        <v>13.6</v>
      </c>
    </row>
    <row r="52" spans="1:6" x14ac:dyDescent="0.25">
      <c r="A52" s="236" t="s">
        <v>253</v>
      </c>
      <c r="B52" s="229">
        <v>1.7999999999999999E-2</v>
      </c>
      <c r="C52" s="229">
        <v>5.5</v>
      </c>
      <c r="D52" s="229">
        <v>1.9E-2</v>
      </c>
      <c r="E52" s="229">
        <v>11</v>
      </c>
      <c r="F52" s="229">
        <v>28</v>
      </c>
    </row>
    <row r="53" spans="1:6" x14ac:dyDescent="0.25">
      <c r="A53" s="236" t="s">
        <v>335</v>
      </c>
      <c r="B53" s="229">
        <v>0.115</v>
      </c>
      <c r="C53" s="229">
        <v>2.2999999999999998</v>
      </c>
      <c r="D53" s="229">
        <v>6.0999999999999999E-2</v>
      </c>
      <c r="E53" s="229">
        <v>1.2</v>
      </c>
      <c r="F53" s="229">
        <v>7.5</v>
      </c>
    </row>
    <row r="54" spans="1:6" x14ac:dyDescent="0.25">
      <c r="A54" s="236" t="s">
        <v>254</v>
      </c>
      <c r="B54" s="229">
        <v>0.105</v>
      </c>
      <c r="C54" s="229">
        <v>2.2999999999999998</v>
      </c>
      <c r="D54" s="229">
        <v>6.0999999999999999E-2</v>
      </c>
      <c r="E54" s="229">
        <v>1.2</v>
      </c>
      <c r="F54" s="229">
        <v>7.5</v>
      </c>
    </row>
    <row r="55" spans="1:6" x14ac:dyDescent="0.25">
      <c r="A55" s="236" t="s">
        <v>255</v>
      </c>
      <c r="B55" s="229">
        <v>3.7999999999999999E-2</v>
      </c>
      <c r="C55" s="229">
        <v>5</v>
      </c>
      <c r="D55" s="229">
        <v>1.7000000000000001E-2</v>
      </c>
      <c r="E55" s="229">
        <v>3.8</v>
      </c>
      <c r="F55" s="229">
        <v>27</v>
      </c>
    </row>
    <row r="56" spans="1:6" x14ac:dyDescent="0.25">
      <c r="A56" s="229"/>
      <c r="B56" s="229"/>
      <c r="C56" s="229"/>
      <c r="D56" s="229"/>
      <c r="E56" s="229"/>
      <c r="F56" s="229"/>
    </row>
    <row r="57" spans="1:6" x14ac:dyDescent="0.25">
      <c r="A57" s="227" t="s">
        <v>307</v>
      </c>
      <c r="B57" s="229"/>
      <c r="C57" s="229"/>
      <c r="D57" s="229"/>
      <c r="E57" s="229"/>
      <c r="F57" s="229"/>
    </row>
    <row r="58" spans="1:6" x14ac:dyDescent="0.25">
      <c r="A58" s="240" t="s">
        <v>256</v>
      </c>
      <c r="B58" s="229">
        <v>1.2</v>
      </c>
      <c r="C58" s="229">
        <v>4.4000000000000004</v>
      </c>
      <c r="D58" s="229">
        <v>0.23</v>
      </c>
      <c r="E58" s="229">
        <v>8.4</v>
      </c>
      <c r="F58" s="229">
        <v>2.8</v>
      </c>
    </row>
    <row r="59" spans="1:6" x14ac:dyDescent="0.25">
      <c r="A59" s="240" t="s">
        <v>257</v>
      </c>
      <c r="B59" s="229">
        <v>1</v>
      </c>
      <c r="C59" s="229">
        <v>2</v>
      </c>
      <c r="D59" s="229">
        <v>6</v>
      </c>
      <c r="E59" s="229">
        <v>1</v>
      </c>
      <c r="F59" s="229">
        <v>0.28000000000000003</v>
      </c>
    </row>
    <row r="60" spans="1:6" x14ac:dyDescent="0.25">
      <c r="A60" s="240" t="s">
        <v>258</v>
      </c>
      <c r="B60" s="229">
        <v>1</v>
      </c>
      <c r="C60" s="229">
        <v>4.4000000000000004</v>
      </c>
      <c r="D60" s="229">
        <v>0.23</v>
      </c>
      <c r="E60" s="229">
        <v>8.4</v>
      </c>
      <c r="F60" s="229">
        <v>2.8</v>
      </c>
    </row>
    <row r="61" spans="1:6" x14ac:dyDescent="0.25">
      <c r="A61" s="240" t="s">
        <v>259</v>
      </c>
      <c r="B61" s="229">
        <v>1</v>
      </c>
      <c r="C61" s="229">
        <v>4.4000000000000004</v>
      </c>
      <c r="D61" s="229">
        <v>0.23</v>
      </c>
      <c r="E61" s="229">
        <v>8.4</v>
      </c>
      <c r="F61" s="229">
        <v>2.8</v>
      </c>
    </row>
    <row r="62" spans="1:6" x14ac:dyDescent="0.25">
      <c r="A62" s="240" t="s">
        <v>260</v>
      </c>
      <c r="B62" s="229">
        <v>1.2</v>
      </c>
      <c r="C62" s="229">
        <v>2.8</v>
      </c>
      <c r="D62" s="229">
        <v>5.0999999999999997E-2</v>
      </c>
      <c r="E62" s="229">
        <v>1.1000000000000001</v>
      </c>
      <c r="F62" s="229">
        <v>14.2</v>
      </c>
    </row>
    <row r="63" spans="1:6" x14ac:dyDescent="0.25">
      <c r="A63" s="240" t="s">
        <v>261</v>
      </c>
      <c r="B63" s="229">
        <v>1.2</v>
      </c>
      <c r="C63" s="229">
        <v>4.4000000000000004</v>
      </c>
      <c r="D63" s="229">
        <v>0.23</v>
      </c>
      <c r="E63" s="229">
        <v>8.4</v>
      </c>
      <c r="F63" s="229">
        <v>2.8</v>
      </c>
    </row>
    <row r="64" spans="1:6" x14ac:dyDescent="0.25">
      <c r="A64" s="240" t="s">
        <v>262</v>
      </c>
      <c r="B64" s="229">
        <v>1.6</v>
      </c>
      <c r="C64" s="229">
        <v>1</v>
      </c>
      <c r="D64" s="229">
        <v>0</v>
      </c>
      <c r="E64" s="229">
        <v>2E-3</v>
      </c>
      <c r="F64" s="229">
        <v>0.01</v>
      </c>
    </row>
    <row r="65" spans="1:6" x14ac:dyDescent="0.25">
      <c r="A65" s="240" t="s">
        <v>263</v>
      </c>
      <c r="B65" s="229">
        <v>1.8</v>
      </c>
      <c r="C65" s="229">
        <v>1.1000000000000001</v>
      </c>
      <c r="D65" s="229">
        <v>0</v>
      </c>
      <c r="E65" s="229">
        <v>3.0000000000000001E-3</v>
      </c>
      <c r="F65" s="229">
        <v>0.02</v>
      </c>
    </row>
    <row r="66" spans="1:6" x14ac:dyDescent="0.25">
      <c r="A66" s="240" t="s">
        <v>264</v>
      </c>
      <c r="B66" s="229">
        <v>1.8</v>
      </c>
      <c r="C66" s="229">
        <v>0.1</v>
      </c>
      <c r="D66" s="229">
        <v>0</v>
      </c>
      <c r="E66" s="229">
        <v>6.0000000000000001E-3</v>
      </c>
      <c r="F66" s="229">
        <v>0.04</v>
      </c>
    </row>
    <row r="67" spans="1:6" x14ac:dyDescent="0.25">
      <c r="A67" s="240" t="s">
        <v>265</v>
      </c>
      <c r="B67" s="229">
        <v>0.03</v>
      </c>
      <c r="C67" s="229">
        <v>5</v>
      </c>
      <c r="D67" s="229">
        <v>1.7000000000000001E-2</v>
      </c>
      <c r="E67" s="229">
        <v>3.8</v>
      </c>
      <c r="F67" s="229">
        <v>27</v>
      </c>
    </row>
    <row r="68" spans="1:6" x14ac:dyDescent="0.25">
      <c r="A68" s="229"/>
      <c r="B68" s="229"/>
      <c r="C68" s="229"/>
      <c r="D68" s="229"/>
      <c r="E68" s="229"/>
      <c r="F68" s="229"/>
    </row>
    <row r="69" spans="1:6" x14ac:dyDescent="0.25">
      <c r="A69" s="227" t="s">
        <v>308</v>
      </c>
      <c r="B69" s="229"/>
      <c r="C69" s="229"/>
      <c r="D69" s="229"/>
      <c r="E69" s="229"/>
      <c r="F69" s="229"/>
    </row>
    <row r="70" spans="1:6" x14ac:dyDescent="0.25">
      <c r="A70" s="240" t="s">
        <v>266</v>
      </c>
      <c r="B70" s="229">
        <v>1.8</v>
      </c>
      <c r="C70" s="229">
        <v>1.3</v>
      </c>
      <c r="D70" s="229">
        <v>8.9999999999999993E-3</v>
      </c>
      <c r="E70" s="229">
        <v>0.21</v>
      </c>
      <c r="F70" s="229">
        <v>0.47</v>
      </c>
    </row>
    <row r="71" spans="1:6" x14ac:dyDescent="0.25">
      <c r="A71" s="240" t="s">
        <v>267</v>
      </c>
      <c r="B71" s="229">
        <v>1.7</v>
      </c>
      <c r="C71" s="229">
        <v>0.94</v>
      </c>
      <c r="D71" s="229">
        <v>0</v>
      </c>
      <c r="E71" s="229">
        <v>1.9E-2</v>
      </c>
      <c r="F71" s="229">
        <v>0.14000000000000001</v>
      </c>
    </row>
    <row r="72" spans="1:6" x14ac:dyDescent="0.25">
      <c r="A72" s="240" t="s">
        <v>268</v>
      </c>
      <c r="B72" s="229">
        <v>1.6</v>
      </c>
      <c r="C72" s="229">
        <v>1.3</v>
      </c>
      <c r="D72" s="229">
        <v>0</v>
      </c>
      <c r="E72" s="229">
        <v>7.3999999999999996E-2</v>
      </c>
      <c r="F72" s="229">
        <v>0.39</v>
      </c>
    </row>
    <row r="73" spans="1:6" x14ac:dyDescent="0.25">
      <c r="A73" s="240" t="s">
        <v>269</v>
      </c>
      <c r="B73" s="229">
        <v>0.85</v>
      </c>
      <c r="C73" s="229">
        <v>1.5</v>
      </c>
      <c r="D73" s="229">
        <v>1.4E-2</v>
      </c>
      <c r="E73" s="229">
        <v>0.35</v>
      </c>
      <c r="F73" s="229">
        <v>1.7</v>
      </c>
    </row>
    <row r="74" spans="1:6" x14ac:dyDescent="0.25">
      <c r="A74" s="240" t="s">
        <v>270</v>
      </c>
      <c r="B74" s="229">
        <v>0.85</v>
      </c>
      <c r="C74" s="229">
        <v>1.5</v>
      </c>
      <c r="D74" s="229">
        <v>1.4E-2</v>
      </c>
      <c r="E74" s="229">
        <v>0.35</v>
      </c>
      <c r="F74" s="229">
        <v>1.7</v>
      </c>
    </row>
    <row r="75" spans="1:6" x14ac:dyDescent="0.25">
      <c r="A75" s="240" t="s">
        <v>271</v>
      </c>
      <c r="B75" s="229">
        <v>1.18</v>
      </c>
      <c r="C75" s="229">
        <v>1.3</v>
      </c>
      <c r="D75" s="229">
        <v>5.0000000000000001E-3</v>
      </c>
      <c r="E75" s="229">
        <v>0.28999999999999998</v>
      </c>
      <c r="F75" s="229">
        <v>1.4</v>
      </c>
    </row>
    <row r="76" spans="1:6" x14ac:dyDescent="0.25">
      <c r="A76" s="240" t="s">
        <v>272</v>
      </c>
      <c r="B76" s="229">
        <v>2</v>
      </c>
      <c r="C76" s="229">
        <v>3.2</v>
      </c>
      <c r="D76" s="229">
        <v>0.11</v>
      </c>
      <c r="E76" s="229">
        <v>1.1000000000000001</v>
      </c>
      <c r="F76" s="229">
        <v>3.9</v>
      </c>
    </row>
    <row r="77" spans="1:6" x14ac:dyDescent="0.25">
      <c r="A77" s="240" t="s">
        <v>273</v>
      </c>
      <c r="B77" s="229">
        <v>1.2</v>
      </c>
      <c r="C77" s="229">
        <v>6.2</v>
      </c>
      <c r="D77" s="229">
        <v>2.5999999999999999E-2</v>
      </c>
      <c r="E77" s="229">
        <v>2.6</v>
      </c>
      <c r="F77" s="229">
        <v>12.8</v>
      </c>
    </row>
    <row r="79" spans="1:6" x14ac:dyDescent="0.25">
      <c r="A79" s="227" t="s">
        <v>309</v>
      </c>
      <c r="B79" s="229"/>
      <c r="C79" s="229"/>
      <c r="D79" s="229"/>
      <c r="E79" s="229"/>
      <c r="F79" s="229"/>
    </row>
    <row r="80" spans="1:6" x14ac:dyDescent="0.25">
      <c r="A80" s="236" t="s">
        <v>274</v>
      </c>
      <c r="B80" s="229">
        <v>2</v>
      </c>
      <c r="C80" s="229">
        <v>1.2</v>
      </c>
      <c r="D80" s="229">
        <v>8.9999999999999993E-3</v>
      </c>
      <c r="E80" s="229">
        <v>0.17</v>
      </c>
      <c r="F80" s="229">
        <v>0.33</v>
      </c>
    </row>
    <row r="81" spans="1:6" x14ac:dyDescent="0.25">
      <c r="A81" s="236" t="s">
        <v>275</v>
      </c>
      <c r="B81" s="229">
        <v>0.74</v>
      </c>
      <c r="C81" s="229">
        <v>0.4</v>
      </c>
      <c r="D81" s="229">
        <v>2.7</v>
      </c>
      <c r="E81" s="229">
        <v>0.5</v>
      </c>
      <c r="F81" s="229">
        <v>0.28000000000000003</v>
      </c>
    </row>
    <row r="82" spans="1:6" x14ac:dyDescent="0.25">
      <c r="A82" s="236" t="s">
        <v>276</v>
      </c>
      <c r="B82" s="229">
        <v>2</v>
      </c>
      <c r="C82" s="229">
        <v>4.2</v>
      </c>
      <c r="D82" s="229">
        <v>1.7999999999999999E-2</v>
      </c>
      <c r="E82" s="229">
        <v>0.78</v>
      </c>
      <c r="F82" s="229">
        <v>4.2</v>
      </c>
    </row>
    <row r="83" spans="1:6" x14ac:dyDescent="0.25">
      <c r="A83" s="236" t="s">
        <v>277</v>
      </c>
      <c r="B83" s="229">
        <v>0.65</v>
      </c>
      <c r="C83" s="229">
        <v>8.1</v>
      </c>
      <c r="D83" s="229">
        <v>0</v>
      </c>
      <c r="E83" s="229">
        <v>19.8</v>
      </c>
      <c r="F83" s="229">
        <v>84</v>
      </c>
    </row>
    <row r="84" spans="1:6" x14ac:dyDescent="0.25">
      <c r="A84" s="236" t="s">
        <v>278</v>
      </c>
      <c r="B84" s="229">
        <v>1</v>
      </c>
      <c r="C84" s="229">
        <v>1.5</v>
      </c>
      <c r="D84" s="229">
        <v>0</v>
      </c>
      <c r="E84" s="229">
        <v>1</v>
      </c>
      <c r="F84" s="229">
        <v>2.8</v>
      </c>
    </row>
    <row r="85" spans="1:6" x14ac:dyDescent="0.25">
      <c r="A85" s="229"/>
      <c r="B85" s="229"/>
      <c r="C85" s="229"/>
      <c r="D85" s="229"/>
      <c r="E85" s="229"/>
      <c r="F85" s="229"/>
    </row>
    <row r="86" spans="1:6" x14ac:dyDescent="0.25">
      <c r="A86" s="227" t="s">
        <v>321</v>
      </c>
      <c r="B86" s="229"/>
      <c r="C86" s="229"/>
      <c r="D86" s="229"/>
      <c r="E86" s="229"/>
      <c r="F86" s="229"/>
    </row>
    <row r="87" spans="1:6" x14ac:dyDescent="0.25">
      <c r="A87" s="236" t="s">
        <v>291</v>
      </c>
      <c r="B87" s="229">
        <v>1</v>
      </c>
      <c r="C87" s="229">
        <v>99</v>
      </c>
      <c r="D87" s="229">
        <v>0.44</v>
      </c>
      <c r="E87" s="229">
        <v>31</v>
      </c>
      <c r="F87" s="229">
        <v>130</v>
      </c>
    </row>
    <row r="88" spans="1:6" x14ac:dyDescent="0.25">
      <c r="A88" s="236" t="s">
        <v>279</v>
      </c>
      <c r="B88" s="229">
        <v>1</v>
      </c>
      <c r="C88" s="229">
        <v>99</v>
      </c>
      <c r="D88" s="229">
        <v>0.44</v>
      </c>
      <c r="E88" s="229">
        <v>31</v>
      </c>
      <c r="F88" s="229">
        <v>130</v>
      </c>
    </row>
    <row r="89" spans="1:6" x14ac:dyDescent="0.25">
      <c r="A89" s="236" t="s">
        <v>280</v>
      </c>
      <c r="B89" s="229">
        <v>1</v>
      </c>
      <c r="C89" s="229">
        <v>180</v>
      </c>
      <c r="D89" s="229">
        <v>0.9</v>
      </c>
      <c r="E89" s="229">
        <v>57</v>
      </c>
      <c r="F89" s="229">
        <v>256</v>
      </c>
    </row>
    <row r="90" spans="1:6" x14ac:dyDescent="0.25">
      <c r="A90" s="236" t="s">
        <v>281</v>
      </c>
      <c r="B90" s="229">
        <v>1</v>
      </c>
      <c r="C90" s="229">
        <v>180</v>
      </c>
      <c r="D90" s="229">
        <v>0.9</v>
      </c>
      <c r="E90" s="229">
        <v>57</v>
      </c>
      <c r="F90" s="229">
        <v>256</v>
      </c>
    </row>
    <row r="91" spans="1:6" x14ac:dyDescent="0.25">
      <c r="A91" s="236" t="s">
        <v>282</v>
      </c>
      <c r="B91" s="229">
        <v>1</v>
      </c>
      <c r="C91" s="229">
        <v>180</v>
      </c>
      <c r="D91" s="229">
        <v>0.9</v>
      </c>
      <c r="E91" s="229">
        <v>57</v>
      </c>
      <c r="F91" s="229">
        <v>256</v>
      </c>
    </row>
    <row r="92" spans="1:6" x14ac:dyDescent="0.25">
      <c r="A92" s="236" t="s">
        <v>283</v>
      </c>
      <c r="B92" s="229">
        <v>1</v>
      </c>
      <c r="C92" s="229">
        <v>180</v>
      </c>
      <c r="D92" s="229">
        <v>0.9</v>
      </c>
      <c r="E92" s="229">
        <v>57</v>
      </c>
      <c r="F92" s="229">
        <v>256</v>
      </c>
    </row>
    <row r="93" spans="1:6" x14ac:dyDescent="0.25">
      <c r="A93" s="236"/>
      <c r="B93" s="229"/>
      <c r="C93" s="229"/>
      <c r="D93" s="229"/>
      <c r="E93" s="229"/>
      <c r="F93" s="229"/>
    </row>
    <row r="94" spans="1:6" x14ac:dyDescent="0.25">
      <c r="A94" s="227" t="s">
        <v>322</v>
      </c>
      <c r="B94" s="229"/>
      <c r="C94" s="229"/>
      <c r="D94" s="229"/>
      <c r="E94" s="229"/>
      <c r="F94" s="229"/>
    </row>
    <row r="95" spans="1:6" x14ac:dyDescent="0.25">
      <c r="A95" s="236" t="s">
        <v>284</v>
      </c>
      <c r="B95" s="229">
        <v>1</v>
      </c>
      <c r="C95" s="229">
        <v>670</v>
      </c>
      <c r="D95" s="229">
        <v>170</v>
      </c>
      <c r="E95" s="229">
        <v>150</v>
      </c>
      <c r="F95" s="229">
        <v>1440</v>
      </c>
    </row>
    <row r="96" spans="1:6" x14ac:dyDescent="0.25">
      <c r="A96" s="236" t="s">
        <v>285</v>
      </c>
      <c r="B96" s="229">
        <v>1</v>
      </c>
      <c r="C96" s="229">
        <v>730</v>
      </c>
      <c r="D96" s="229">
        <v>190</v>
      </c>
      <c r="E96" s="229">
        <v>160</v>
      </c>
      <c r="F96" s="229">
        <v>1580</v>
      </c>
    </row>
    <row r="97" spans="1:6" x14ac:dyDescent="0.25">
      <c r="A97" s="236" t="s">
        <v>286</v>
      </c>
      <c r="B97" s="229">
        <v>1</v>
      </c>
      <c r="C97" s="229">
        <v>0</v>
      </c>
      <c r="D97" s="229">
        <v>0</v>
      </c>
      <c r="E97" s="229">
        <v>0</v>
      </c>
      <c r="F97" s="229">
        <v>0</v>
      </c>
    </row>
    <row r="98" spans="1:6" x14ac:dyDescent="0.25">
      <c r="A98" s="236" t="s">
        <v>287</v>
      </c>
      <c r="B98" s="229">
        <v>1</v>
      </c>
      <c r="C98" s="229">
        <v>0</v>
      </c>
      <c r="D98" s="229">
        <v>0</v>
      </c>
      <c r="E98" s="229">
        <v>0</v>
      </c>
      <c r="F98" s="229">
        <v>0</v>
      </c>
    </row>
    <row r="99" spans="1:6" x14ac:dyDescent="0.25">
      <c r="A99" s="236" t="s">
        <v>288</v>
      </c>
      <c r="B99" s="229">
        <v>1</v>
      </c>
      <c r="C99" s="229">
        <v>1170</v>
      </c>
      <c r="D99" s="229">
        <v>4.7</v>
      </c>
      <c r="E99" s="229">
        <v>270</v>
      </c>
      <c r="F99" s="229">
        <v>1790</v>
      </c>
    </row>
    <row r="100" spans="1:6" x14ac:dyDescent="0.25">
      <c r="A100" s="236" t="s">
        <v>289</v>
      </c>
      <c r="B100" s="229">
        <v>1</v>
      </c>
      <c r="C100" s="229">
        <v>1380</v>
      </c>
      <c r="D100" s="229">
        <v>5.6</v>
      </c>
      <c r="E100" s="229">
        <v>320</v>
      </c>
      <c r="F100" s="229">
        <v>2110</v>
      </c>
    </row>
    <row r="101" spans="1:6" ht="18" x14ac:dyDescent="0.25">
      <c r="A101" s="236" t="s">
        <v>290</v>
      </c>
      <c r="B101" s="229">
        <v>1</v>
      </c>
      <c r="C101" s="229">
        <v>1570</v>
      </c>
      <c r="D101" s="229">
        <v>5.3</v>
      </c>
      <c r="E101" s="229">
        <v>490</v>
      </c>
      <c r="F101" s="229">
        <v>2300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8000"/>
    <pageSetUpPr fitToPage="1"/>
  </sheetPr>
  <dimension ref="A1:Q79"/>
  <sheetViews>
    <sheetView workbookViewId="0">
      <selection activeCell="B13" sqref="B13"/>
    </sheetView>
  </sheetViews>
  <sheetFormatPr baseColWidth="10" defaultRowHeight="15.75" x14ac:dyDescent="0.25"/>
  <cols>
    <col min="1" max="1" width="32.5" customWidth="1"/>
    <col min="2" max="2" width="35.625" customWidth="1"/>
    <col min="15" max="15" width="12.125" bestFit="1" customWidth="1"/>
    <col min="17" max="17" width="10.875" hidden="1" customWidth="1"/>
    <col min="18" max="18" width="10.875" customWidth="1"/>
  </cols>
  <sheetData>
    <row r="1" spans="1:17" ht="16.5" thickBot="1" x14ac:dyDescent="0.3"/>
    <row r="2" spans="1:17" s="6" customFormat="1" ht="24" customHeight="1" thickBot="1" x14ac:dyDescent="0.3">
      <c r="A2" s="14" t="s">
        <v>28</v>
      </c>
      <c r="B2" s="14" t="s">
        <v>16</v>
      </c>
      <c r="C2" s="3" t="s">
        <v>0</v>
      </c>
      <c r="D2" s="4"/>
      <c r="E2" s="4"/>
      <c r="F2" s="4"/>
      <c r="G2" s="5"/>
      <c r="H2" s="3" t="s">
        <v>14</v>
      </c>
      <c r="I2" s="4"/>
      <c r="J2" s="4"/>
      <c r="K2" s="5"/>
      <c r="L2" s="3" t="s">
        <v>1</v>
      </c>
      <c r="M2" s="4"/>
      <c r="N2" s="4"/>
      <c r="O2" s="5"/>
    </row>
    <row r="3" spans="1:17" ht="30.75" thickBot="1" x14ac:dyDescent="0.3">
      <c r="A3" s="15"/>
      <c r="B3" s="13" t="s">
        <v>17</v>
      </c>
      <c r="C3" s="10" t="s">
        <v>2</v>
      </c>
      <c r="D3" s="10" t="s">
        <v>3</v>
      </c>
      <c r="E3" s="10" t="s">
        <v>11</v>
      </c>
      <c r="F3" s="10" t="s">
        <v>10</v>
      </c>
      <c r="G3" s="12" t="s">
        <v>12</v>
      </c>
      <c r="H3" s="10" t="s">
        <v>4</v>
      </c>
      <c r="I3" s="10" t="s">
        <v>5</v>
      </c>
      <c r="J3" s="10" t="s">
        <v>6</v>
      </c>
      <c r="K3" s="11" t="s">
        <v>13</v>
      </c>
      <c r="L3" s="2" t="s">
        <v>7</v>
      </c>
      <c r="M3" s="2" t="s">
        <v>8</v>
      </c>
      <c r="N3" s="2" t="s">
        <v>9</v>
      </c>
      <c r="O3" s="2" t="s">
        <v>15</v>
      </c>
    </row>
    <row r="4" spans="1:17" ht="30" customHeight="1" thickBot="1" x14ac:dyDescent="0.35">
      <c r="A4" s="8"/>
      <c r="B4" s="69" t="s">
        <v>34</v>
      </c>
      <c r="C4" s="9"/>
      <c r="D4" s="9"/>
      <c r="E4" s="9"/>
      <c r="F4" s="9"/>
      <c r="G4" s="9"/>
      <c r="H4" s="9"/>
      <c r="I4" s="9"/>
      <c r="J4" s="9"/>
      <c r="K4" s="9"/>
      <c r="L4" s="68">
        <f>L79</f>
        <v>55825.2</v>
      </c>
      <c r="M4" s="68">
        <f>M79</f>
        <v>0</v>
      </c>
      <c r="N4" s="68">
        <f>N79</f>
        <v>4623.8</v>
      </c>
      <c r="O4" s="68">
        <f>O79</f>
        <v>14092.4</v>
      </c>
    </row>
    <row r="5" spans="1:17" s="7" customFormat="1" ht="27" customHeight="1" thickBot="1" x14ac:dyDescent="0.3">
      <c r="A5" s="276" t="s">
        <v>119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8"/>
    </row>
    <row r="6" spans="1:17" x14ac:dyDescent="0.25">
      <c r="A6" s="27" t="s">
        <v>207</v>
      </c>
      <c r="B6" s="238" t="s">
        <v>264</v>
      </c>
      <c r="C6" s="230">
        <v>100</v>
      </c>
      <c r="D6" s="29">
        <v>0.3</v>
      </c>
      <c r="E6" s="237">
        <f>IF(B6="","",VLOOKUP($B6,Baustoffe!$A$3:$F$101,2,FALSE))</f>
        <v>1.8</v>
      </c>
      <c r="F6" s="22">
        <f t="shared" ref="F6:F25" si="0">IF(B6="","",IF(C6="","Fläche fehlt",IF(D6="","Dicke fehlt",IF(E6="","Dichte fehlt",C6*D6*E6))))</f>
        <v>54</v>
      </c>
      <c r="G6" s="222">
        <f t="shared" ref="G6:G25" si="1">IF(B6="","",F6*1000)</f>
        <v>54000</v>
      </c>
      <c r="H6" s="237">
        <f>IF(E6="","",VLOOKUP($B6,Baustoffe!$A$3:$F$101,3,FALSE))</f>
        <v>0.1</v>
      </c>
      <c r="I6" s="237">
        <f>IF(F6="","",VLOOKUP($B6,Baustoffe!$A$3:$F$101,4,FALSE))</f>
        <v>0</v>
      </c>
      <c r="J6" s="237">
        <f>IF(G6="","",VLOOKUP($B6,Baustoffe!$A$3:$F$101,5,FALSE))</f>
        <v>6.0000000000000001E-3</v>
      </c>
      <c r="K6" s="237">
        <f>IF(H6="","",VLOOKUP($B6,Baustoffe!$A$3:$F$101,6,FALSE))</f>
        <v>0.04</v>
      </c>
      <c r="L6" s="231">
        <f t="shared" ref="L6:L7" si="2">IF(B6="","",H6*$G6)</f>
        <v>5400</v>
      </c>
      <c r="M6" s="231">
        <f>IF(E6="","",I6*$G6)</f>
        <v>0</v>
      </c>
      <c r="N6" s="231">
        <f t="shared" ref="N6:N7" si="3">IF(D6="","",J6*$G6)</f>
        <v>324</v>
      </c>
      <c r="O6" s="134">
        <f t="shared" ref="O6:O7" si="4">IF(E6="","",K6*$G6)</f>
        <v>2160</v>
      </c>
      <c r="Q6" s="223" t="s">
        <v>206</v>
      </c>
    </row>
    <row r="7" spans="1:17" x14ac:dyDescent="0.25">
      <c r="A7" s="34" t="s">
        <v>208</v>
      </c>
      <c r="B7" s="20" t="s">
        <v>225</v>
      </c>
      <c r="C7" s="21">
        <v>100</v>
      </c>
      <c r="D7" s="21">
        <v>0.2</v>
      </c>
      <c r="E7" s="234">
        <f>IF(B7="","",VLOOKUP($B7,Baustoffe!$A$3:$F$101,2,FALSE))</f>
        <v>2</v>
      </c>
      <c r="F7" s="22">
        <f t="shared" si="0"/>
        <v>40</v>
      </c>
      <c r="G7" s="23">
        <f t="shared" si="1"/>
        <v>40000</v>
      </c>
      <c r="H7" s="234">
        <f>IF(E7="","",VLOOKUP($B7,Baustoffe!$A$3:$F$101,3,FALSE))</f>
        <v>1.2</v>
      </c>
      <c r="I7" s="234">
        <f>IF(F7="","",VLOOKUP($B7,Baustoffe!$A$3:$F$101,4,FALSE))</f>
        <v>0</v>
      </c>
      <c r="J7" s="234">
        <f>IF(G7="","",VLOOKUP($B7,Baustoffe!$A$3:$F$101,5,FALSE))</f>
        <v>0.08</v>
      </c>
      <c r="K7" s="234">
        <f>IF(H7="","",VLOOKUP($B7,Baustoffe!$A$3:$F$101,6,FALSE))</f>
        <v>0.17</v>
      </c>
      <c r="L7" s="133">
        <f t="shared" si="2"/>
        <v>48000</v>
      </c>
      <c r="M7" s="133">
        <f t="shared" ref="M7" si="5">IF(C7="","",I7*$G7)</f>
        <v>0</v>
      </c>
      <c r="N7" s="133">
        <f t="shared" si="3"/>
        <v>3200</v>
      </c>
      <c r="O7" s="134">
        <f t="shared" si="4"/>
        <v>6800.0000000000009</v>
      </c>
    </row>
    <row r="8" spans="1:17" x14ac:dyDescent="0.25">
      <c r="A8" s="34"/>
      <c r="B8" s="20"/>
      <c r="C8" s="21"/>
      <c r="D8" s="21"/>
      <c r="E8" s="234" t="str">
        <f>IF(B8="","",VLOOKUP($B8,Baustoffe!$A$3:$F$101,2,FALSE))</f>
        <v/>
      </c>
      <c r="F8" s="22" t="str">
        <f t="shared" ref="F8:F14" si="6">IF(B8="","",IF(C8="","Fläche fehlt",IF(D8="","Dicke fehlt",IF(E8="","Dichte fehlt",C8*D8*E8))))</f>
        <v/>
      </c>
      <c r="G8" s="23" t="str">
        <f t="shared" ref="G8:G13" si="7">IF(B8="","",F8*1000)</f>
        <v/>
      </c>
      <c r="H8" s="234" t="str">
        <f>IF(E8="","",VLOOKUP($B8,Baustoffe!$A$3:$F$101,3,FALSE))</f>
        <v/>
      </c>
      <c r="I8" s="234" t="str">
        <f>IF(F8="","",VLOOKUP($B8,Baustoffe!$A$3:$F$101,4,FALSE))</f>
        <v/>
      </c>
      <c r="J8" s="234" t="str">
        <f>IF(G8="","",VLOOKUP($B8,Baustoffe!$A$3:$F$101,5,FALSE))</f>
        <v/>
      </c>
      <c r="K8" s="234" t="str">
        <f>IF(H8="","",VLOOKUP($B8,Baustoffe!$A$3:$F$101,6,FALSE))</f>
        <v/>
      </c>
      <c r="L8" s="133" t="str">
        <f t="shared" ref="L8:O14" si="8">IF(B8="","",H8*$G8)</f>
        <v/>
      </c>
      <c r="M8" s="133" t="str">
        <f t="shared" si="8"/>
        <v/>
      </c>
      <c r="N8" s="133" t="str">
        <f t="shared" si="8"/>
        <v/>
      </c>
      <c r="O8" s="134" t="str">
        <f t="shared" si="8"/>
        <v/>
      </c>
      <c r="Q8" t="s">
        <v>213</v>
      </c>
    </row>
    <row r="9" spans="1:17" x14ac:dyDescent="0.25">
      <c r="A9" s="34"/>
      <c r="B9" s="20"/>
      <c r="C9" s="21"/>
      <c r="D9" s="21"/>
      <c r="E9" s="234" t="str">
        <f>IF(B9="","",VLOOKUP($B9,Baustoffe!$A$3:$F$101,2,FALSE))</f>
        <v/>
      </c>
      <c r="F9" s="22" t="str">
        <f t="shared" si="6"/>
        <v/>
      </c>
      <c r="G9" s="23" t="str">
        <f t="shared" si="7"/>
        <v/>
      </c>
      <c r="H9" s="234" t="str">
        <f>IF(E9="","",VLOOKUP($B9,Baustoffe!$A$3:$F$101,3,FALSE))</f>
        <v/>
      </c>
      <c r="I9" s="234" t="str">
        <f>IF(F9="","",VLOOKUP($B9,Baustoffe!$A$3:$F$101,4,FALSE))</f>
        <v/>
      </c>
      <c r="J9" s="234" t="str">
        <f>IF(G9="","",VLOOKUP($B9,Baustoffe!$A$3:$F$101,5,FALSE))</f>
        <v/>
      </c>
      <c r="K9" s="234" t="str">
        <f>IF(H9="","",VLOOKUP($B9,Baustoffe!$A$3:$F$101,6,FALSE))</f>
        <v/>
      </c>
      <c r="L9" s="133" t="str">
        <f t="shared" si="8"/>
        <v/>
      </c>
      <c r="M9" s="133" t="str">
        <f t="shared" si="8"/>
        <v/>
      </c>
      <c r="N9" s="133" t="str">
        <f t="shared" si="8"/>
        <v/>
      </c>
      <c r="O9" s="134" t="str">
        <f t="shared" si="8"/>
        <v/>
      </c>
      <c r="Q9" t="s">
        <v>217</v>
      </c>
    </row>
    <row r="10" spans="1:17" x14ac:dyDescent="0.25">
      <c r="A10" s="34"/>
      <c r="B10" s="20"/>
      <c r="C10" s="21"/>
      <c r="D10" s="21"/>
      <c r="E10" s="234" t="str">
        <f>IF(B10="","",VLOOKUP($B10,Baustoffe!$A$3:$F$101,2,FALSE))</f>
        <v/>
      </c>
      <c r="F10" s="22" t="str">
        <f t="shared" si="6"/>
        <v/>
      </c>
      <c r="G10" s="23" t="str">
        <f t="shared" si="7"/>
        <v/>
      </c>
      <c r="H10" s="234" t="str">
        <f>IF(E10="","",VLOOKUP($B10,Baustoffe!$A$3:$F$101,3,FALSE))</f>
        <v/>
      </c>
      <c r="I10" s="234" t="str">
        <f>IF(F10="","",VLOOKUP($B10,Baustoffe!$A$3:$F$101,4,FALSE))</f>
        <v/>
      </c>
      <c r="J10" s="234" t="str">
        <f>IF(G10="","",VLOOKUP($B10,Baustoffe!$A$3:$F$101,5,FALSE))</f>
        <v/>
      </c>
      <c r="K10" s="234" t="str">
        <f>IF(H10="","",VLOOKUP($B10,Baustoffe!$A$3:$F$101,6,FALSE))</f>
        <v/>
      </c>
      <c r="L10" s="133" t="str">
        <f t="shared" si="8"/>
        <v/>
      </c>
      <c r="M10" s="133" t="str">
        <f t="shared" si="8"/>
        <v/>
      </c>
      <c r="N10" s="133" t="str">
        <f t="shared" si="8"/>
        <v/>
      </c>
      <c r="O10" s="134" t="str">
        <f t="shared" si="8"/>
        <v/>
      </c>
      <c r="Q10" t="s">
        <v>218</v>
      </c>
    </row>
    <row r="11" spans="1:17" x14ac:dyDescent="0.25">
      <c r="A11" s="34"/>
      <c r="B11" s="20"/>
      <c r="C11" s="21"/>
      <c r="D11" s="21"/>
      <c r="E11" s="234" t="str">
        <f>IF(B11="","",VLOOKUP($B11,Baustoffe!$A$3:$F$101,2,FALSE))</f>
        <v/>
      </c>
      <c r="F11" s="22" t="str">
        <f t="shared" si="6"/>
        <v/>
      </c>
      <c r="G11" s="23" t="str">
        <f t="shared" si="7"/>
        <v/>
      </c>
      <c r="H11" s="234" t="str">
        <f>IF(E11="","",VLOOKUP($B11,Baustoffe!$A$3:$F$101,3,FALSE))</f>
        <v/>
      </c>
      <c r="I11" s="234" t="str">
        <f>IF(F11="","",VLOOKUP($B11,Baustoffe!$A$3:$F$101,4,FALSE))</f>
        <v/>
      </c>
      <c r="J11" s="234" t="str">
        <f>IF(G11="","",VLOOKUP($B11,Baustoffe!$A$3:$F$101,5,FALSE))</f>
        <v/>
      </c>
      <c r="K11" s="234" t="str">
        <f>IF(H11="","",VLOOKUP($B11,Baustoffe!$A$3:$F$101,6,FALSE))</f>
        <v/>
      </c>
      <c r="L11" s="133" t="str">
        <f t="shared" si="8"/>
        <v/>
      </c>
      <c r="M11" s="133" t="str">
        <f t="shared" si="8"/>
        <v/>
      </c>
      <c r="N11" s="133" t="str">
        <f t="shared" si="8"/>
        <v/>
      </c>
      <c r="O11" s="134" t="str">
        <f t="shared" si="8"/>
        <v/>
      </c>
      <c r="Q11" t="s">
        <v>216</v>
      </c>
    </row>
    <row r="12" spans="1:17" x14ac:dyDescent="0.25">
      <c r="A12" s="34"/>
      <c r="B12" s="20"/>
      <c r="C12" s="21"/>
      <c r="D12" s="21"/>
      <c r="E12" s="234" t="str">
        <f>IF(B12="","",VLOOKUP($B12,Baustoffe!$A$3:$F$101,2,FALSE))</f>
        <v/>
      </c>
      <c r="F12" s="22" t="str">
        <f t="shared" si="6"/>
        <v/>
      </c>
      <c r="G12" s="23" t="str">
        <f t="shared" si="7"/>
        <v/>
      </c>
      <c r="H12" s="234" t="str">
        <f>IF(E12="","",VLOOKUP($B12,Baustoffe!$A$3:$F$101,3,FALSE))</f>
        <v/>
      </c>
      <c r="I12" s="234" t="str">
        <f>IF(F12="","",VLOOKUP($B12,Baustoffe!$A$3:$F$101,4,FALSE))</f>
        <v/>
      </c>
      <c r="J12" s="234" t="str">
        <f>IF(G12="","",VLOOKUP($B12,Baustoffe!$A$3:$F$101,5,FALSE))</f>
        <v/>
      </c>
      <c r="K12" s="234" t="str">
        <f>IF(H12="","",VLOOKUP($B12,Baustoffe!$A$3:$F$101,6,FALSE))</f>
        <v/>
      </c>
      <c r="L12" s="133" t="str">
        <f t="shared" si="8"/>
        <v/>
      </c>
      <c r="M12" s="133" t="str">
        <f t="shared" si="8"/>
        <v/>
      </c>
      <c r="N12" s="133" t="str">
        <f t="shared" si="8"/>
        <v/>
      </c>
      <c r="O12" s="134" t="str">
        <f t="shared" si="8"/>
        <v/>
      </c>
      <c r="Q12" t="s">
        <v>209</v>
      </c>
    </row>
    <row r="13" spans="1:17" x14ac:dyDescent="0.25">
      <c r="A13" s="34"/>
      <c r="B13" s="20"/>
      <c r="C13" s="21"/>
      <c r="D13" s="21"/>
      <c r="E13" s="234" t="str">
        <f>IF(B13="","",VLOOKUP($B13,Baustoffe!$A$3:$F$101,2,FALSE))</f>
        <v/>
      </c>
      <c r="F13" s="22" t="str">
        <f t="shared" si="6"/>
        <v/>
      </c>
      <c r="G13" s="23" t="str">
        <f t="shared" si="7"/>
        <v/>
      </c>
      <c r="H13" s="234" t="str">
        <f>IF(E13="","",VLOOKUP($B13,Baustoffe!$A$3:$F$101,3,FALSE))</f>
        <v/>
      </c>
      <c r="I13" s="234" t="str">
        <f>IF(F13="","",VLOOKUP($B13,Baustoffe!$A$3:$F$101,4,FALSE))</f>
        <v/>
      </c>
      <c r="J13" s="234" t="str">
        <f>IF(G13="","",VLOOKUP($B13,Baustoffe!$A$3:$F$101,5,FALSE))</f>
        <v/>
      </c>
      <c r="K13" s="234" t="str">
        <f>IF(H13="","",VLOOKUP($B13,Baustoffe!$A$3:$F$101,6,FALSE))</f>
        <v/>
      </c>
      <c r="L13" s="133" t="str">
        <f t="shared" si="8"/>
        <v/>
      </c>
      <c r="M13" s="133" t="str">
        <f t="shared" si="8"/>
        <v/>
      </c>
      <c r="N13" s="133" t="str">
        <f t="shared" si="8"/>
        <v/>
      </c>
      <c r="O13" s="134" t="str">
        <f t="shared" si="8"/>
        <v/>
      </c>
      <c r="Q13" t="s">
        <v>210</v>
      </c>
    </row>
    <row r="14" spans="1:17" x14ac:dyDescent="0.25">
      <c r="A14" s="34"/>
      <c r="B14" s="20"/>
      <c r="C14" s="21"/>
      <c r="D14" s="21"/>
      <c r="E14" s="234" t="str">
        <f>IF(B14="","",VLOOKUP($B14,Baustoffe!$A$3:$F$101,2,FALSE))</f>
        <v/>
      </c>
      <c r="F14" s="22" t="str">
        <f t="shared" si="6"/>
        <v/>
      </c>
      <c r="G14" s="23" t="str">
        <f t="shared" si="1"/>
        <v/>
      </c>
      <c r="H14" s="234" t="str">
        <f>IF(E14="","",VLOOKUP($B14,Baustoffe!$A$3:$F$101,3,FALSE))</f>
        <v/>
      </c>
      <c r="I14" s="234" t="str">
        <f>IF(F14="","",VLOOKUP($B14,Baustoffe!$A$3:$F$101,4,FALSE))</f>
        <v/>
      </c>
      <c r="J14" s="234" t="str">
        <f>IF(G14="","",VLOOKUP($B14,Baustoffe!$A$3:$F$101,5,FALSE))</f>
        <v/>
      </c>
      <c r="K14" s="234" t="str">
        <f>IF(H14="","",VLOOKUP($B14,Baustoffe!$A$3:$F$101,6,FALSE))</f>
        <v/>
      </c>
      <c r="L14" s="133" t="str">
        <f t="shared" si="8"/>
        <v/>
      </c>
      <c r="M14" s="133" t="str">
        <f t="shared" si="8"/>
        <v/>
      </c>
      <c r="N14" s="133" t="str">
        <f t="shared" si="8"/>
        <v/>
      </c>
      <c r="O14" s="134" t="str">
        <f t="shared" si="8"/>
        <v/>
      </c>
      <c r="Q14" t="s">
        <v>207</v>
      </c>
    </row>
    <row r="15" spans="1:17" x14ac:dyDescent="0.25">
      <c r="A15" s="34"/>
      <c r="B15" s="20"/>
      <c r="C15" s="25"/>
      <c r="D15" s="25"/>
      <c r="E15" s="234" t="str">
        <f>IF(B15="","",VLOOKUP($B15,Baustoffe!$A$3:$F$101,2,FALSE))</f>
        <v/>
      </c>
      <c r="F15" s="22" t="str">
        <f t="shared" si="0"/>
        <v/>
      </c>
      <c r="G15" s="23" t="str">
        <f t="shared" si="1"/>
        <v/>
      </c>
      <c r="H15" s="234" t="str">
        <f>IF(E15="","",VLOOKUP($B15,Baustoffe!$A$3:$F$101,3,FALSE))</f>
        <v/>
      </c>
      <c r="I15" s="234" t="str">
        <f>IF(F15="","",VLOOKUP($B15,Baustoffe!$A$3:$F$101,4,FALSE))</f>
        <v/>
      </c>
      <c r="J15" s="234" t="str">
        <f>IF(G15="","",VLOOKUP($B15,Baustoffe!$A$3:$F$101,5,FALSE))</f>
        <v/>
      </c>
      <c r="K15" s="234" t="str">
        <f>IF(H15="","",VLOOKUP($B15,Baustoffe!$A$3:$F$101,6,FALSE))</f>
        <v/>
      </c>
      <c r="L15" s="133" t="str">
        <f t="shared" ref="L15:L25" si="9">IF(B15="","",H15*$G15)</f>
        <v/>
      </c>
      <c r="M15" s="133" t="str">
        <f t="shared" ref="M15:M25" si="10">IF(C15="","",I15*$G15)</f>
        <v/>
      </c>
      <c r="N15" s="133" t="str">
        <f t="shared" ref="N15:N25" si="11">IF(D15="","",J15*$G15)</f>
        <v/>
      </c>
      <c r="O15" s="134" t="str">
        <f t="shared" ref="O15:O25" si="12">IF(E15="","",K15*$G15)</f>
        <v/>
      </c>
      <c r="Q15" t="s">
        <v>214</v>
      </c>
    </row>
    <row r="16" spans="1:17" x14ac:dyDescent="0.25">
      <c r="A16" s="34"/>
      <c r="B16" s="20"/>
      <c r="C16" s="21"/>
      <c r="D16" s="21"/>
      <c r="E16" s="234" t="str">
        <f>IF(B16="","",VLOOKUP($B16,Baustoffe!$A$3:$F$101,2,FALSE))</f>
        <v/>
      </c>
      <c r="F16" s="22" t="str">
        <f t="shared" si="0"/>
        <v/>
      </c>
      <c r="G16" s="23" t="str">
        <f t="shared" si="1"/>
        <v/>
      </c>
      <c r="H16" s="234" t="str">
        <f>IF(E16="","",VLOOKUP($B16,Baustoffe!$A$3:$F$101,3,FALSE))</f>
        <v/>
      </c>
      <c r="I16" s="234" t="str">
        <f>IF(F16="","",VLOOKUP($B16,Baustoffe!$A$3:$F$101,4,FALSE))</f>
        <v/>
      </c>
      <c r="J16" s="234" t="str">
        <f>IF(G16="","",VLOOKUP($B16,Baustoffe!$A$3:$F$101,5,FALSE))</f>
        <v/>
      </c>
      <c r="K16" s="234" t="str">
        <f>IF(H16="","",VLOOKUP($B16,Baustoffe!$A$3:$F$101,6,FALSE))</f>
        <v/>
      </c>
      <c r="L16" s="133" t="str">
        <f t="shared" si="9"/>
        <v/>
      </c>
      <c r="M16" s="133" t="str">
        <f t="shared" si="10"/>
        <v/>
      </c>
      <c r="N16" s="133" t="str">
        <f t="shared" si="11"/>
        <v/>
      </c>
      <c r="O16" s="134" t="str">
        <f t="shared" si="12"/>
        <v/>
      </c>
      <c r="Q16" t="s">
        <v>212</v>
      </c>
    </row>
    <row r="17" spans="1:17" x14ac:dyDescent="0.25">
      <c r="A17" s="34"/>
      <c r="B17" s="20"/>
      <c r="C17" s="21"/>
      <c r="D17" s="21"/>
      <c r="E17" s="234" t="str">
        <f>IF(B17="","",VLOOKUP($B17,Baustoffe!$A$3:$F$101,2,FALSE))</f>
        <v/>
      </c>
      <c r="F17" s="22" t="str">
        <f t="shared" si="0"/>
        <v/>
      </c>
      <c r="G17" s="23" t="str">
        <f t="shared" si="1"/>
        <v/>
      </c>
      <c r="H17" s="234" t="str">
        <f>IF(E17="","",VLOOKUP($B17,Baustoffe!$A$3:$F$101,3,FALSE))</f>
        <v/>
      </c>
      <c r="I17" s="234" t="str">
        <f>IF(F17="","",VLOOKUP($B17,Baustoffe!$A$3:$F$101,4,FALSE))</f>
        <v/>
      </c>
      <c r="J17" s="234" t="str">
        <f>IF(G17="","",VLOOKUP($B17,Baustoffe!$A$3:$F$101,5,FALSE))</f>
        <v/>
      </c>
      <c r="K17" s="234" t="str">
        <f>IF(H17="","",VLOOKUP($B17,Baustoffe!$A$3:$F$101,6,FALSE))</f>
        <v/>
      </c>
      <c r="L17" s="133" t="str">
        <f t="shared" si="9"/>
        <v/>
      </c>
      <c r="M17" s="133" t="str">
        <f t="shared" si="10"/>
        <v/>
      </c>
      <c r="N17" s="133" t="str">
        <f t="shared" si="11"/>
        <v/>
      </c>
      <c r="O17" s="134" t="str">
        <f t="shared" si="12"/>
        <v/>
      </c>
      <c r="Q17" t="s">
        <v>208</v>
      </c>
    </row>
    <row r="18" spans="1:17" x14ac:dyDescent="0.25">
      <c r="A18" s="34"/>
      <c r="B18" s="20"/>
      <c r="C18" s="21"/>
      <c r="D18" s="21"/>
      <c r="E18" s="234" t="str">
        <f>IF(B18="","",VLOOKUP($B18,Baustoffe!$A$3:$F$101,2,FALSE))</f>
        <v/>
      </c>
      <c r="F18" s="22" t="str">
        <f t="shared" si="0"/>
        <v/>
      </c>
      <c r="G18" s="23" t="str">
        <f t="shared" si="1"/>
        <v/>
      </c>
      <c r="H18" s="234" t="str">
        <f>IF(E18="","",VLOOKUP($B18,Baustoffe!$A$3:$F$101,3,FALSE))</f>
        <v/>
      </c>
      <c r="I18" s="234" t="str">
        <f>IF(F18="","",VLOOKUP($B18,Baustoffe!$A$3:$F$101,4,FALSE))</f>
        <v/>
      </c>
      <c r="J18" s="234" t="str">
        <f>IF(G18="","",VLOOKUP($B18,Baustoffe!$A$3:$F$101,5,FALSE))</f>
        <v/>
      </c>
      <c r="K18" s="234" t="str">
        <f>IF(H18="","",VLOOKUP($B18,Baustoffe!$A$3:$F$101,6,FALSE))</f>
        <v/>
      </c>
      <c r="L18" s="133" t="str">
        <f t="shared" si="9"/>
        <v/>
      </c>
      <c r="M18" s="133" t="str">
        <f t="shared" si="10"/>
        <v/>
      </c>
      <c r="N18" s="133" t="str">
        <f t="shared" si="11"/>
        <v/>
      </c>
      <c r="O18" s="134" t="str">
        <f t="shared" si="12"/>
        <v/>
      </c>
      <c r="Q18" t="s">
        <v>211</v>
      </c>
    </row>
    <row r="19" spans="1:17" x14ac:dyDescent="0.25">
      <c r="A19" s="34"/>
      <c r="B19" s="20"/>
      <c r="C19" s="21"/>
      <c r="D19" s="21"/>
      <c r="E19" s="234" t="str">
        <f>IF(B19="","",VLOOKUP($B19,Baustoffe!$A$3:$F$101,2,FALSE))</f>
        <v/>
      </c>
      <c r="F19" s="22" t="str">
        <f t="shared" si="0"/>
        <v/>
      </c>
      <c r="G19" s="23" t="str">
        <f t="shared" si="1"/>
        <v/>
      </c>
      <c r="H19" s="234" t="str">
        <f>IF(E19="","",VLOOKUP($B19,Baustoffe!$A$3:$F$101,3,FALSE))</f>
        <v/>
      </c>
      <c r="I19" s="234" t="str">
        <f>IF(F19="","",VLOOKUP($B19,Baustoffe!$A$3:$F$101,4,FALSE))</f>
        <v/>
      </c>
      <c r="J19" s="234" t="str">
        <f>IF(G19="","",VLOOKUP($B19,Baustoffe!$A$3:$F$101,5,FALSE))</f>
        <v/>
      </c>
      <c r="K19" s="234" t="str">
        <f>IF(H19="","",VLOOKUP($B19,Baustoffe!$A$3:$F$101,6,FALSE))</f>
        <v/>
      </c>
      <c r="L19" s="133" t="str">
        <f t="shared" si="9"/>
        <v/>
      </c>
      <c r="M19" s="133" t="str">
        <f t="shared" si="10"/>
        <v/>
      </c>
      <c r="N19" s="133" t="str">
        <f t="shared" si="11"/>
        <v/>
      </c>
      <c r="O19" s="134" t="str">
        <f t="shared" si="12"/>
        <v/>
      </c>
      <c r="Q19" t="s">
        <v>215</v>
      </c>
    </row>
    <row r="20" spans="1:17" x14ac:dyDescent="0.25">
      <c r="A20" s="34"/>
      <c r="B20" s="20"/>
      <c r="C20" s="21"/>
      <c r="D20" s="21"/>
      <c r="E20" s="234" t="str">
        <f>IF(B20="","",VLOOKUP($B20,Baustoffe!$A$3:$F$101,2,FALSE))</f>
        <v/>
      </c>
      <c r="F20" s="22" t="str">
        <f t="shared" si="0"/>
        <v/>
      </c>
      <c r="G20" s="23" t="str">
        <f t="shared" si="1"/>
        <v/>
      </c>
      <c r="H20" s="234" t="str">
        <f>IF(E20="","",VLOOKUP($B20,Baustoffe!$A$3:$F$101,3,FALSE))</f>
        <v/>
      </c>
      <c r="I20" s="234" t="str">
        <f>IF(F20="","",VLOOKUP($B20,Baustoffe!$A$3:$F$101,4,FALSE))</f>
        <v/>
      </c>
      <c r="J20" s="234" t="str">
        <f>IF(G20="","",VLOOKUP($B20,Baustoffe!$A$3:$F$101,5,FALSE))</f>
        <v/>
      </c>
      <c r="K20" s="234" t="str">
        <f>IF(H20="","",VLOOKUP($B20,Baustoffe!$A$3:$F$101,6,FALSE))</f>
        <v/>
      </c>
      <c r="L20" s="133" t="str">
        <f t="shared" si="9"/>
        <v/>
      </c>
      <c r="M20" s="133" t="str">
        <f t="shared" si="10"/>
        <v/>
      </c>
      <c r="N20" s="133" t="str">
        <f t="shared" si="11"/>
        <v/>
      </c>
      <c r="O20" s="134" t="str">
        <f t="shared" si="12"/>
        <v/>
      </c>
    </row>
    <row r="21" spans="1:17" x14ac:dyDescent="0.25">
      <c r="A21" s="34"/>
      <c r="B21" s="20"/>
      <c r="C21" s="21"/>
      <c r="D21" s="21"/>
      <c r="E21" s="234" t="str">
        <f>IF(B21="","",VLOOKUP($B21,Baustoffe!$A$3:$F$101,2,FALSE))</f>
        <v/>
      </c>
      <c r="F21" s="22" t="str">
        <f t="shared" si="0"/>
        <v/>
      </c>
      <c r="G21" s="23" t="str">
        <f t="shared" si="1"/>
        <v/>
      </c>
      <c r="H21" s="234" t="str">
        <f>IF(E21="","",VLOOKUP($B21,Baustoffe!$A$3:$F$101,3,FALSE))</f>
        <v/>
      </c>
      <c r="I21" s="234" t="str">
        <f>IF(F21="","",VLOOKUP($B21,Baustoffe!$A$3:$F$101,4,FALSE))</f>
        <v/>
      </c>
      <c r="J21" s="234" t="str">
        <f>IF(G21="","",VLOOKUP($B21,Baustoffe!$A$3:$F$101,5,FALSE))</f>
        <v/>
      </c>
      <c r="K21" s="234" t="str">
        <f>IF(H21="","",VLOOKUP($B21,Baustoffe!$A$3:$F$101,6,FALSE))</f>
        <v/>
      </c>
      <c r="L21" s="133" t="str">
        <f t="shared" si="9"/>
        <v/>
      </c>
      <c r="M21" s="133" t="str">
        <f t="shared" si="10"/>
        <v/>
      </c>
      <c r="N21" s="133" t="str">
        <f t="shared" si="11"/>
        <v/>
      </c>
      <c r="O21" s="134" t="str">
        <f t="shared" si="12"/>
        <v/>
      </c>
    </row>
    <row r="22" spans="1:17" x14ac:dyDescent="0.25">
      <c r="A22" s="34"/>
      <c r="B22" s="20"/>
      <c r="C22" s="21"/>
      <c r="D22" s="21"/>
      <c r="E22" s="234" t="str">
        <f>IF(B22="","",VLOOKUP($B22,Baustoffe!$A$3:$F$101,2,FALSE))</f>
        <v/>
      </c>
      <c r="F22" s="22" t="str">
        <f t="shared" si="0"/>
        <v/>
      </c>
      <c r="G22" s="23" t="str">
        <f t="shared" si="1"/>
        <v/>
      </c>
      <c r="H22" s="234" t="str">
        <f>IF(E22="","",VLOOKUP($B22,Baustoffe!$A$3:$F$101,3,FALSE))</f>
        <v/>
      </c>
      <c r="I22" s="234" t="str">
        <f>IF(F22="","",VLOOKUP($B22,Baustoffe!$A$3:$F$101,4,FALSE))</f>
        <v/>
      </c>
      <c r="J22" s="234" t="str">
        <f>IF(G22="","",VLOOKUP($B22,Baustoffe!$A$3:$F$101,5,FALSE))</f>
        <v/>
      </c>
      <c r="K22" s="234" t="str">
        <f>IF(H22="","",VLOOKUP($B22,Baustoffe!$A$3:$F$101,6,FALSE))</f>
        <v/>
      </c>
      <c r="L22" s="133" t="str">
        <f t="shared" si="9"/>
        <v/>
      </c>
      <c r="M22" s="133" t="str">
        <f t="shared" si="10"/>
        <v/>
      </c>
      <c r="N22" s="133" t="str">
        <f t="shared" si="11"/>
        <v/>
      </c>
      <c r="O22" s="134" t="str">
        <f t="shared" si="12"/>
        <v/>
      </c>
    </row>
    <row r="23" spans="1:17" x14ac:dyDescent="0.25">
      <c r="A23" s="34"/>
      <c r="B23" s="20"/>
      <c r="C23" s="21"/>
      <c r="D23" s="21"/>
      <c r="E23" s="234" t="str">
        <f>IF(B23="","",VLOOKUP($B23,Baustoffe!$A$3:$F$101,2,FALSE))</f>
        <v/>
      </c>
      <c r="F23" s="22" t="str">
        <f t="shared" si="0"/>
        <v/>
      </c>
      <c r="G23" s="23" t="str">
        <f t="shared" si="1"/>
        <v/>
      </c>
      <c r="H23" s="234" t="str">
        <f>IF(E23="","",VLOOKUP($B23,Baustoffe!$A$3:$F$101,3,FALSE))</f>
        <v/>
      </c>
      <c r="I23" s="234" t="str">
        <f>IF(F23="","",VLOOKUP($B23,Baustoffe!$A$3:$F$101,4,FALSE))</f>
        <v/>
      </c>
      <c r="J23" s="234" t="str">
        <f>IF(G23="","",VLOOKUP($B23,Baustoffe!$A$3:$F$101,5,FALSE))</f>
        <v/>
      </c>
      <c r="K23" s="234" t="str">
        <f>IF(H23="","",VLOOKUP($B23,Baustoffe!$A$3:$F$101,6,FALSE))</f>
        <v/>
      </c>
      <c r="L23" s="133" t="str">
        <f t="shared" si="9"/>
        <v/>
      </c>
      <c r="M23" s="133" t="str">
        <f t="shared" si="10"/>
        <v/>
      </c>
      <c r="N23" s="133" t="str">
        <f t="shared" si="11"/>
        <v/>
      </c>
      <c r="O23" s="134" t="str">
        <f t="shared" si="12"/>
        <v/>
      </c>
    </row>
    <row r="24" spans="1:17" x14ac:dyDescent="0.25">
      <c r="A24" s="34"/>
      <c r="B24" s="20"/>
      <c r="C24" s="21"/>
      <c r="D24" s="21"/>
      <c r="E24" s="234" t="str">
        <f>IF(B24="","",VLOOKUP($B24,Baustoffe!$A$3:$F$101,2,FALSE))</f>
        <v/>
      </c>
      <c r="F24" s="22" t="str">
        <f t="shared" si="0"/>
        <v/>
      </c>
      <c r="G24" s="23" t="str">
        <f t="shared" si="1"/>
        <v/>
      </c>
      <c r="H24" s="234" t="str">
        <f>IF(E24="","",VLOOKUP($B24,Baustoffe!$A$3:$F$101,3,FALSE))</f>
        <v/>
      </c>
      <c r="I24" s="234" t="str">
        <f>IF(F24="","",VLOOKUP($B24,Baustoffe!$A$3:$F$101,4,FALSE))</f>
        <v/>
      </c>
      <c r="J24" s="234" t="str">
        <f>IF(G24="","",VLOOKUP($B24,Baustoffe!$A$3:$F$101,5,FALSE))</f>
        <v/>
      </c>
      <c r="K24" s="234" t="str">
        <f>IF(H24="","",VLOOKUP($B24,Baustoffe!$A$3:$F$101,6,FALSE))</f>
        <v/>
      </c>
      <c r="L24" s="133" t="str">
        <f t="shared" si="9"/>
        <v/>
      </c>
      <c r="M24" s="133" t="str">
        <f t="shared" si="10"/>
        <v/>
      </c>
      <c r="N24" s="133" t="str">
        <f t="shared" si="11"/>
        <v/>
      </c>
      <c r="O24" s="134" t="str">
        <f t="shared" si="12"/>
        <v/>
      </c>
    </row>
    <row r="25" spans="1:17" ht="16.5" thickBot="1" x14ac:dyDescent="0.3">
      <c r="A25" s="34"/>
      <c r="B25" s="239"/>
      <c r="C25" s="39"/>
      <c r="D25" s="39"/>
      <c r="E25" s="235" t="str">
        <f>IF(B25="","",VLOOKUP($B25,Baustoffe!$A$3:$F$101,2,FALSE))</f>
        <v/>
      </c>
      <c r="F25" s="40" t="str">
        <f t="shared" si="0"/>
        <v/>
      </c>
      <c r="G25" s="41" t="str">
        <f t="shared" si="1"/>
        <v/>
      </c>
      <c r="H25" s="235" t="str">
        <f>IF(E25="","",VLOOKUP($B25,Baustoffe!$A$3:$F$101,3,FALSE))</f>
        <v/>
      </c>
      <c r="I25" s="235" t="str">
        <f>IF(F25="","",VLOOKUP($B25,Baustoffe!$A$3:$F$101,4,FALSE))</f>
        <v/>
      </c>
      <c r="J25" s="235" t="str">
        <f>IF(G25="","",VLOOKUP($B25,Baustoffe!$A$3:$F$101,5,FALSE))</f>
        <v/>
      </c>
      <c r="K25" s="235" t="str">
        <f>IF(H25="","",VLOOKUP($B25,Baustoffe!$A$3:$F$101,6,FALSE))</f>
        <v/>
      </c>
      <c r="L25" s="232" t="str">
        <f t="shared" si="9"/>
        <v/>
      </c>
      <c r="M25" s="232" t="str">
        <f t="shared" si="10"/>
        <v/>
      </c>
      <c r="N25" s="232" t="str">
        <f t="shared" si="11"/>
        <v/>
      </c>
      <c r="O25" s="233" t="str">
        <f t="shared" si="12"/>
        <v/>
      </c>
    </row>
    <row r="26" spans="1:17" ht="16.5" thickBot="1" x14ac:dyDescent="0.3">
      <c r="B26" s="17" t="s">
        <v>18</v>
      </c>
      <c r="L26" s="18">
        <f>SUM(L6:L25)</f>
        <v>53400</v>
      </c>
      <c r="M26" s="18">
        <f>SUM(M6:M25)</f>
        <v>0</v>
      </c>
      <c r="N26" s="18">
        <f>SUM(N6:N25)</f>
        <v>3524</v>
      </c>
      <c r="O26" s="19">
        <f>SUM(O6:O25)</f>
        <v>8960</v>
      </c>
    </row>
    <row r="28" spans="1:17" ht="16.5" thickBot="1" x14ac:dyDescent="0.3"/>
    <row r="29" spans="1:17" ht="34.35" customHeight="1" thickBot="1" x14ac:dyDescent="0.3">
      <c r="A29" s="67" t="s">
        <v>19</v>
      </c>
      <c r="B29" s="16"/>
      <c r="C29" s="263" t="s">
        <v>32</v>
      </c>
      <c r="D29" s="264"/>
      <c r="E29" s="265"/>
      <c r="F29" s="279" t="s">
        <v>30</v>
      </c>
      <c r="G29" s="280"/>
      <c r="H29" s="280"/>
      <c r="I29" s="280"/>
      <c r="J29" s="280"/>
      <c r="K29" s="280"/>
      <c r="L29" s="280"/>
      <c r="M29" s="280"/>
      <c r="N29" s="280"/>
      <c r="O29" s="281"/>
    </row>
    <row r="30" spans="1:17" x14ac:dyDescent="0.25">
      <c r="A30" t="s">
        <v>29</v>
      </c>
    </row>
    <row r="31" spans="1:17" ht="16.5" thickBot="1" x14ac:dyDescent="0.3"/>
    <row r="32" spans="1:17" ht="30.75" thickBot="1" x14ac:dyDescent="0.3">
      <c r="A32" s="44" t="s">
        <v>31</v>
      </c>
      <c r="B32" s="45"/>
      <c r="C32" s="46" t="s">
        <v>20</v>
      </c>
      <c r="D32" s="47"/>
      <c r="E32" s="48"/>
      <c r="F32" s="46" t="s">
        <v>21</v>
      </c>
      <c r="G32" s="46" t="s">
        <v>22</v>
      </c>
      <c r="H32" s="49" t="s">
        <v>4</v>
      </c>
      <c r="I32" s="49" t="s">
        <v>5</v>
      </c>
      <c r="J32" s="49" t="s">
        <v>6</v>
      </c>
      <c r="K32" s="50" t="s">
        <v>13</v>
      </c>
      <c r="L32" s="51" t="s">
        <v>7</v>
      </c>
      <c r="M32" s="51" t="s">
        <v>8</v>
      </c>
      <c r="N32" s="51" t="s">
        <v>9</v>
      </c>
      <c r="O32" s="51" t="s">
        <v>15</v>
      </c>
    </row>
    <row r="33" spans="1:15" x14ac:dyDescent="0.25">
      <c r="A33" s="53" t="str">
        <f>IF(A6="","",A6)</f>
        <v>Kapillarbrechende Schicht</v>
      </c>
      <c r="B33" s="54" t="str">
        <f>IF(B6="","",B6)</f>
        <v>RCL-Material</v>
      </c>
      <c r="C33" s="29">
        <v>60</v>
      </c>
      <c r="D33" s="266"/>
      <c r="E33" s="266"/>
      <c r="F33" s="61">
        <f>IF(A6="","",F6)</f>
        <v>54</v>
      </c>
      <c r="G33" s="31">
        <f t="shared" ref="G33:G52" si="13">IF(A6="","",C33*F33)</f>
        <v>3240</v>
      </c>
      <c r="H33" s="64">
        <f t="shared" ref="H33:H52" si="14">IF(C33="","",0.43)</f>
        <v>0.43</v>
      </c>
      <c r="I33" s="30">
        <f>IF(C33="","",0)</f>
        <v>0</v>
      </c>
      <c r="J33" s="30">
        <f>IF(C33="","",0.195)</f>
        <v>0.19500000000000001</v>
      </c>
      <c r="K33" s="30">
        <f>IF(C33="","",0.91)</f>
        <v>0.91</v>
      </c>
      <c r="L33" s="31">
        <f>IF($C33="","",$G33*H33)</f>
        <v>1393.2</v>
      </c>
      <c r="M33" s="31">
        <f>IF($C33="","",$G33*I33)</f>
        <v>0</v>
      </c>
      <c r="N33" s="31">
        <f>IF($C33="","",$G33*J33)</f>
        <v>631.80000000000007</v>
      </c>
      <c r="O33" s="55">
        <f>IF($C33="","",$G33*K33)</f>
        <v>2948.4</v>
      </c>
    </row>
    <row r="34" spans="1:15" x14ac:dyDescent="0.25">
      <c r="A34" s="56" t="str">
        <f>IF(A7="","",A7)</f>
        <v>Sauberkeitsschicht</v>
      </c>
      <c r="B34" s="52" t="str">
        <f>IF(B7="","",B7)</f>
        <v>Magerbeton</v>
      </c>
      <c r="C34" s="21">
        <v>60</v>
      </c>
      <c r="D34" s="267"/>
      <c r="E34" s="267"/>
      <c r="F34" s="62">
        <f>IF(A7="","",F7)</f>
        <v>40</v>
      </c>
      <c r="G34" s="23">
        <f t="shared" si="13"/>
        <v>2400</v>
      </c>
      <c r="H34" s="65">
        <f t="shared" si="14"/>
        <v>0.43</v>
      </c>
      <c r="I34" s="22">
        <f t="shared" ref="I34:I52" si="15">IF(C34="","",0)</f>
        <v>0</v>
      </c>
      <c r="J34" s="22">
        <f t="shared" ref="J34:J52" si="16">IF(C34="","",0.195)</f>
        <v>0.19500000000000001</v>
      </c>
      <c r="K34" s="22">
        <f t="shared" ref="K34:K52" si="17">IF(C34="","",0.91)</f>
        <v>0.91</v>
      </c>
      <c r="L34" s="23">
        <f t="shared" ref="L34:L52" si="18">IF($C34="","",$G34*H34)</f>
        <v>1032</v>
      </c>
      <c r="M34" s="23">
        <f t="shared" ref="M34:M52" si="19">IF($C34="","",$G34*I34)</f>
        <v>0</v>
      </c>
      <c r="N34" s="23">
        <f t="shared" ref="N34:N52" si="20">IF($C34="","",$G34*J34)</f>
        <v>468</v>
      </c>
      <c r="O34" s="57">
        <f t="shared" ref="O34:O52" si="21">IF($C34="","",$G34*K34)</f>
        <v>2184</v>
      </c>
    </row>
    <row r="35" spans="1:15" x14ac:dyDescent="0.25">
      <c r="A35" s="56" t="str">
        <f t="shared" ref="A35:B40" si="22">IF(A8="","",A8)</f>
        <v/>
      </c>
      <c r="B35" s="52" t="str">
        <f t="shared" si="22"/>
        <v/>
      </c>
      <c r="C35" s="21"/>
      <c r="D35" s="267"/>
      <c r="E35" s="267"/>
      <c r="F35" s="62" t="str">
        <f t="shared" ref="F35:F40" si="23">IF(A8="","",F8)</f>
        <v/>
      </c>
      <c r="G35" s="23" t="str">
        <f>IF(A8="","",C35*F35)</f>
        <v/>
      </c>
      <c r="H35" s="65" t="str">
        <f t="shared" si="14"/>
        <v/>
      </c>
      <c r="I35" s="22" t="str">
        <f t="shared" si="15"/>
        <v/>
      </c>
      <c r="J35" s="22" t="str">
        <f t="shared" si="16"/>
        <v/>
      </c>
      <c r="K35" s="22" t="str">
        <f t="shared" si="17"/>
        <v/>
      </c>
      <c r="L35" s="23" t="str">
        <f t="shared" si="18"/>
        <v/>
      </c>
      <c r="M35" s="23" t="str">
        <f t="shared" si="19"/>
        <v/>
      </c>
      <c r="N35" s="23" t="str">
        <f t="shared" si="20"/>
        <v/>
      </c>
      <c r="O35" s="57" t="str">
        <f t="shared" si="21"/>
        <v/>
      </c>
    </row>
    <row r="36" spans="1:15" x14ac:dyDescent="0.25">
      <c r="A36" s="56" t="str">
        <f t="shared" si="22"/>
        <v/>
      </c>
      <c r="B36" s="52" t="str">
        <f t="shared" si="22"/>
        <v/>
      </c>
      <c r="C36" s="21"/>
      <c r="D36" s="267"/>
      <c r="E36" s="267"/>
      <c r="F36" s="62" t="str">
        <f t="shared" si="23"/>
        <v/>
      </c>
      <c r="G36" s="23" t="str">
        <f t="shared" si="13"/>
        <v/>
      </c>
      <c r="H36" s="65" t="str">
        <f t="shared" si="14"/>
        <v/>
      </c>
      <c r="I36" s="22" t="str">
        <f t="shared" si="15"/>
        <v/>
      </c>
      <c r="J36" s="22" t="str">
        <f t="shared" si="16"/>
        <v/>
      </c>
      <c r="K36" s="22" t="str">
        <f t="shared" si="17"/>
        <v/>
      </c>
      <c r="L36" s="23" t="str">
        <f t="shared" si="18"/>
        <v/>
      </c>
      <c r="M36" s="23" t="str">
        <f t="shared" si="19"/>
        <v/>
      </c>
      <c r="N36" s="23" t="str">
        <f t="shared" si="20"/>
        <v/>
      </c>
      <c r="O36" s="57" t="str">
        <f t="shared" si="21"/>
        <v/>
      </c>
    </row>
    <row r="37" spans="1:15" x14ac:dyDescent="0.25">
      <c r="A37" s="56" t="str">
        <f t="shared" si="22"/>
        <v/>
      </c>
      <c r="B37" s="52" t="str">
        <f t="shared" si="22"/>
        <v/>
      </c>
      <c r="C37" s="21"/>
      <c r="D37" s="267"/>
      <c r="E37" s="267"/>
      <c r="F37" s="62" t="str">
        <f t="shared" si="23"/>
        <v/>
      </c>
      <c r="G37" s="23" t="str">
        <f t="shared" si="13"/>
        <v/>
      </c>
      <c r="H37" s="65" t="str">
        <f t="shared" si="14"/>
        <v/>
      </c>
      <c r="I37" s="22" t="str">
        <f t="shared" si="15"/>
        <v/>
      </c>
      <c r="J37" s="22" t="str">
        <f t="shared" si="16"/>
        <v/>
      </c>
      <c r="K37" s="22" t="str">
        <f t="shared" si="17"/>
        <v/>
      </c>
      <c r="L37" s="23" t="str">
        <f t="shared" si="18"/>
        <v/>
      </c>
      <c r="M37" s="23" t="str">
        <f t="shared" si="19"/>
        <v/>
      </c>
      <c r="N37" s="23" t="str">
        <f t="shared" si="20"/>
        <v/>
      </c>
      <c r="O37" s="57" t="str">
        <f t="shared" si="21"/>
        <v/>
      </c>
    </row>
    <row r="38" spans="1:15" x14ac:dyDescent="0.25">
      <c r="A38" s="56" t="str">
        <f t="shared" si="22"/>
        <v/>
      </c>
      <c r="B38" s="52" t="str">
        <f t="shared" si="22"/>
        <v/>
      </c>
      <c r="C38" s="21"/>
      <c r="D38" s="267"/>
      <c r="E38" s="267"/>
      <c r="F38" s="62" t="str">
        <f t="shared" si="23"/>
        <v/>
      </c>
      <c r="G38" s="23" t="str">
        <f t="shared" si="13"/>
        <v/>
      </c>
      <c r="H38" s="65" t="str">
        <f t="shared" si="14"/>
        <v/>
      </c>
      <c r="I38" s="22" t="str">
        <f t="shared" si="15"/>
        <v/>
      </c>
      <c r="J38" s="22" t="str">
        <f t="shared" si="16"/>
        <v/>
      </c>
      <c r="K38" s="22" t="str">
        <f t="shared" si="17"/>
        <v/>
      </c>
      <c r="L38" s="23" t="str">
        <f t="shared" si="18"/>
        <v/>
      </c>
      <c r="M38" s="23" t="str">
        <f t="shared" si="19"/>
        <v/>
      </c>
      <c r="N38" s="23" t="str">
        <f t="shared" si="20"/>
        <v/>
      </c>
      <c r="O38" s="57" t="str">
        <f t="shared" si="21"/>
        <v/>
      </c>
    </row>
    <row r="39" spans="1:15" x14ac:dyDescent="0.25">
      <c r="A39" s="56" t="str">
        <f t="shared" si="22"/>
        <v/>
      </c>
      <c r="B39" s="52" t="str">
        <f t="shared" si="22"/>
        <v/>
      </c>
      <c r="C39" s="21"/>
      <c r="D39" s="267"/>
      <c r="E39" s="267"/>
      <c r="F39" s="62" t="str">
        <f t="shared" si="23"/>
        <v/>
      </c>
      <c r="G39" s="23" t="str">
        <f t="shared" si="13"/>
        <v/>
      </c>
      <c r="H39" s="65" t="str">
        <f t="shared" si="14"/>
        <v/>
      </c>
      <c r="I39" s="22" t="str">
        <f t="shared" si="15"/>
        <v/>
      </c>
      <c r="J39" s="22" t="str">
        <f t="shared" si="16"/>
        <v/>
      </c>
      <c r="K39" s="22" t="str">
        <f t="shared" si="17"/>
        <v/>
      </c>
      <c r="L39" s="23" t="str">
        <f t="shared" si="18"/>
        <v/>
      </c>
      <c r="M39" s="23" t="str">
        <f t="shared" si="19"/>
        <v/>
      </c>
      <c r="N39" s="23" t="str">
        <f t="shared" si="20"/>
        <v/>
      </c>
      <c r="O39" s="57" t="str">
        <f t="shared" si="21"/>
        <v/>
      </c>
    </row>
    <row r="40" spans="1:15" x14ac:dyDescent="0.25">
      <c r="A40" s="56" t="str">
        <f t="shared" si="22"/>
        <v/>
      </c>
      <c r="B40" s="52" t="str">
        <f t="shared" si="22"/>
        <v/>
      </c>
      <c r="C40" s="21"/>
      <c r="D40" s="267"/>
      <c r="E40" s="267"/>
      <c r="F40" s="62" t="str">
        <f t="shared" si="23"/>
        <v/>
      </c>
      <c r="G40" s="23" t="str">
        <f t="shared" si="13"/>
        <v/>
      </c>
      <c r="H40" s="65" t="str">
        <f t="shared" si="14"/>
        <v/>
      </c>
      <c r="I40" s="22" t="str">
        <f t="shared" si="15"/>
        <v/>
      </c>
      <c r="J40" s="22" t="str">
        <f t="shared" si="16"/>
        <v/>
      </c>
      <c r="K40" s="22" t="str">
        <f t="shared" si="17"/>
        <v/>
      </c>
      <c r="L40" s="23" t="str">
        <f t="shared" si="18"/>
        <v/>
      </c>
      <c r="M40" s="23" t="str">
        <f t="shared" si="19"/>
        <v/>
      </c>
      <c r="N40" s="23" t="str">
        <f t="shared" si="20"/>
        <v/>
      </c>
      <c r="O40" s="57" t="str">
        <f t="shared" si="21"/>
        <v/>
      </c>
    </row>
    <row r="41" spans="1:15" x14ac:dyDescent="0.25">
      <c r="A41" s="56" t="str">
        <f t="shared" ref="A41:B52" si="24">IF(A14="","",A14)</f>
        <v/>
      </c>
      <c r="B41" s="52" t="str">
        <f t="shared" si="24"/>
        <v/>
      </c>
      <c r="C41" s="21"/>
      <c r="D41" s="267"/>
      <c r="E41" s="267"/>
      <c r="F41" s="62" t="str">
        <f t="shared" ref="F41:F52" si="25">IF(A14="","",F14)</f>
        <v/>
      </c>
      <c r="G41" s="23" t="str">
        <f t="shared" si="13"/>
        <v/>
      </c>
      <c r="H41" s="65" t="str">
        <f t="shared" si="14"/>
        <v/>
      </c>
      <c r="I41" s="22" t="str">
        <f t="shared" si="15"/>
        <v/>
      </c>
      <c r="J41" s="22" t="str">
        <f t="shared" si="16"/>
        <v/>
      </c>
      <c r="K41" s="22" t="str">
        <f t="shared" si="17"/>
        <v/>
      </c>
      <c r="L41" s="23" t="str">
        <f t="shared" si="18"/>
        <v/>
      </c>
      <c r="M41" s="23" t="str">
        <f t="shared" si="19"/>
        <v/>
      </c>
      <c r="N41" s="23" t="str">
        <f t="shared" si="20"/>
        <v/>
      </c>
      <c r="O41" s="57" t="str">
        <f t="shared" si="21"/>
        <v/>
      </c>
    </row>
    <row r="42" spans="1:15" x14ac:dyDescent="0.25">
      <c r="A42" s="56" t="str">
        <f t="shared" si="24"/>
        <v/>
      </c>
      <c r="B42" s="52" t="str">
        <f t="shared" si="24"/>
        <v/>
      </c>
      <c r="C42" s="25"/>
      <c r="D42" s="267"/>
      <c r="E42" s="267"/>
      <c r="F42" s="62" t="str">
        <f t="shared" si="25"/>
        <v/>
      </c>
      <c r="G42" s="23" t="str">
        <f t="shared" si="13"/>
        <v/>
      </c>
      <c r="H42" s="65" t="str">
        <f t="shared" si="14"/>
        <v/>
      </c>
      <c r="I42" s="22" t="str">
        <f t="shared" si="15"/>
        <v/>
      </c>
      <c r="J42" s="22" t="str">
        <f t="shared" si="16"/>
        <v/>
      </c>
      <c r="K42" s="22" t="str">
        <f t="shared" si="17"/>
        <v/>
      </c>
      <c r="L42" s="23" t="str">
        <f t="shared" si="18"/>
        <v/>
      </c>
      <c r="M42" s="23" t="str">
        <f t="shared" si="19"/>
        <v/>
      </c>
      <c r="N42" s="23" t="str">
        <f t="shared" si="20"/>
        <v/>
      </c>
      <c r="O42" s="57" t="str">
        <f t="shared" si="21"/>
        <v/>
      </c>
    </row>
    <row r="43" spans="1:15" x14ac:dyDescent="0.25">
      <c r="A43" s="56" t="str">
        <f t="shared" si="24"/>
        <v/>
      </c>
      <c r="B43" s="52" t="str">
        <f t="shared" si="24"/>
        <v/>
      </c>
      <c r="C43" s="21"/>
      <c r="D43" s="267"/>
      <c r="E43" s="267"/>
      <c r="F43" s="62" t="str">
        <f t="shared" si="25"/>
        <v/>
      </c>
      <c r="G43" s="23" t="str">
        <f t="shared" si="13"/>
        <v/>
      </c>
      <c r="H43" s="65" t="str">
        <f t="shared" si="14"/>
        <v/>
      </c>
      <c r="I43" s="22" t="str">
        <f t="shared" si="15"/>
        <v/>
      </c>
      <c r="J43" s="22" t="str">
        <f t="shared" si="16"/>
        <v/>
      </c>
      <c r="K43" s="22" t="str">
        <f t="shared" si="17"/>
        <v/>
      </c>
      <c r="L43" s="23" t="str">
        <f t="shared" si="18"/>
        <v/>
      </c>
      <c r="M43" s="23" t="str">
        <f t="shared" si="19"/>
        <v/>
      </c>
      <c r="N43" s="23" t="str">
        <f t="shared" si="20"/>
        <v/>
      </c>
      <c r="O43" s="57" t="str">
        <f t="shared" si="21"/>
        <v/>
      </c>
    </row>
    <row r="44" spans="1:15" x14ac:dyDescent="0.25">
      <c r="A44" s="56" t="str">
        <f t="shared" si="24"/>
        <v/>
      </c>
      <c r="B44" s="52" t="str">
        <f t="shared" si="24"/>
        <v/>
      </c>
      <c r="C44" s="21"/>
      <c r="D44" s="267"/>
      <c r="E44" s="267"/>
      <c r="F44" s="62" t="str">
        <f t="shared" si="25"/>
        <v/>
      </c>
      <c r="G44" s="23" t="str">
        <f t="shared" si="13"/>
        <v/>
      </c>
      <c r="H44" s="65" t="str">
        <f t="shared" si="14"/>
        <v/>
      </c>
      <c r="I44" s="22" t="str">
        <f t="shared" si="15"/>
        <v/>
      </c>
      <c r="J44" s="22" t="str">
        <f t="shared" si="16"/>
        <v/>
      </c>
      <c r="K44" s="22" t="str">
        <f t="shared" si="17"/>
        <v/>
      </c>
      <c r="L44" s="23" t="str">
        <f t="shared" si="18"/>
        <v/>
      </c>
      <c r="M44" s="23" t="str">
        <f t="shared" si="19"/>
        <v/>
      </c>
      <c r="N44" s="23" t="str">
        <f t="shared" si="20"/>
        <v/>
      </c>
      <c r="O44" s="57" t="str">
        <f t="shared" si="21"/>
        <v/>
      </c>
    </row>
    <row r="45" spans="1:15" x14ac:dyDescent="0.25">
      <c r="A45" s="56" t="str">
        <f t="shared" si="24"/>
        <v/>
      </c>
      <c r="B45" s="52" t="str">
        <f t="shared" si="24"/>
        <v/>
      </c>
      <c r="C45" s="21"/>
      <c r="D45" s="267"/>
      <c r="E45" s="267"/>
      <c r="F45" s="62" t="str">
        <f t="shared" si="25"/>
        <v/>
      </c>
      <c r="G45" s="23" t="str">
        <f t="shared" si="13"/>
        <v/>
      </c>
      <c r="H45" s="65" t="str">
        <f t="shared" si="14"/>
        <v/>
      </c>
      <c r="I45" s="22" t="str">
        <f t="shared" si="15"/>
        <v/>
      </c>
      <c r="J45" s="22" t="str">
        <f t="shared" si="16"/>
        <v/>
      </c>
      <c r="K45" s="22" t="str">
        <f t="shared" si="17"/>
        <v/>
      </c>
      <c r="L45" s="23" t="str">
        <f t="shared" si="18"/>
        <v/>
      </c>
      <c r="M45" s="23" t="str">
        <f t="shared" si="19"/>
        <v/>
      </c>
      <c r="N45" s="23" t="str">
        <f t="shared" si="20"/>
        <v/>
      </c>
      <c r="O45" s="57" t="str">
        <f t="shared" si="21"/>
        <v/>
      </c>
    </row>
    <row r="46" spans="1:15" x14ac:dyDescent="0.25">
      <c r="A46" s="56" t="str">
        <f t="shared" si="24"/>
        <v/>
      </c>
      <c r="B46" s="52" t="str">
        <f t="shared" si="24"/>
        <v/>
      </c>
      <c r="C46" s="21"/>
      <c r="D46" s="267"/>
      <c r="E46" s="267"/>
      <c r="F46" s="62" t="str">
        <f t="shared" si="25"/>
        <v/>
      </c>
      <c r="G46" s="23" t="str">
        <f t="shared" si="13"/>
        <v/>
      </c>
      <c r="H46" s="65" t="str">
        <f t="shared" si="14"/>
        <v/>
      </c>
      <c r="I46" s="22" t="str">
        <f t="shared" si="15"/>
        <v/>
      </c>
      <c r="J46" s="22" t="str">
        <f t="shared" si="16"/>
        <v/>
      </c>
      <c r="K46" s="22" t="str">
        <f t="shared" si="17"/>
        <v/>
      </c>
      <c r="L46" s="23" t="str">
        <f t="shared" si="18"/>
        <v/>
      </c>
      <c r="M46" s="23" t="str">
        <f t="shared" si="19"/>
        <v/>
      </c>
      <c r="N46" s="23" t="str">
        <f t="shared" si="20"/>
        <v/>
      </c>
      <c r="O46" s="57" t="str">
        <f t="shared" si="21"/>
        <v/>
      </c>
    </row>
    <row r="47" spans="1:15" x14ac:dyDescent="0.25">
      <c r="A47" s="56" t="str">
        <f t="shared" si="24"/>
        <v/>
      </c>
      <c r="B47" s="52" t="str">
        <f t="shared" si="24"/>
        <v/>
      </c>
      <c r="C47" s="21"/>
      <c r="D47" s="267"/>
      <c r="E47" s="267"/>
      <c r="F47" s="62" t="str">
        <f t="shared" si="25"/>
        <v/>
      </c>
      <c r="G47" s="23" t="str">
        <f t="shared" si="13"/>
        <v/>
      </c>
      <c r="H47" s="65" t="str">
        <f t="shared" si="14"/>
        <v/>
      </c>
      <c r="I47" s="22" t="str">
        <f t="shared" si="15"/>
        <v/>
      </c>
      <c r="J47" s="22" t="str">
        <f t="shared" si="16"/>
        <v/>
      </c>
      <c r="K47" s="22" t="str">
        <f t="shared" si="17"/>
        <v/>
      </c>
      <c r="L47" s="23" t="str">
        <f t="shared" si="18"/>
        <v/>
      </c>
      <c r="M47" s="23" t="str">
        <f t="shared" si="19"/>
        <v/>
      </c>
      <c r="N47" s="23" t="str">
        <f t="shared" si="20"/>
        <v/>
      </c>
      <c r="O47" s="57" t="str">
        <f t="shared" si="21"/>
        <v/>
      </c>
    </row>
    <row r="48" spans="1:15" x14ac:dyDescent="0.25">
      <c r="A48" s="56" t="str">
        <f t="shared" si="24"/>
        <v/>
      </c>
      <c r="B48" s="52" t="str">
        <f t="shared" si="24"/>
        <v/>
      </c>
      <c r="C48" s="21"/>
      <c r="D48" s="267"/>
      <c r="E48" s="267"/>
      <c r="F48" s="62" t="str">
        <f t="shared" si="25"/>
        <v/>
      </c>
      <c r="G48" s="23" t="str">
        <f t="shared" si="13"/>
        <v/>
      </c>
      <c r="H48" s="65" t="str">
        <f t="shared" si="14"/>
        <v/>
      </c>
      <c r="I48" s="22" t="str">
        <f t="shared" si="15"/>
        <v/>
      </c>
      <c r="J48" s="22" t="str">
        <f t="shared" si="16"/>
        <v/>
      </c>
      <c r="K48" s="22" t="str">
        <f t="shared" si="17"/>
        <v/>
      </c>
      <c r="L48" s="23" t="str">
        <f t="shared" si="18"/>
        <v/>
      </c>
      <c r="M48" s="23" t="str">
        <f t="shared" si="19"/>
        <v/>
      </c>
      <c r="N48" s="23" t="str">
        <f t="shared" si="20"/>
        <v/>
      </c>
      <c r="O48" s="57" t="str">
        <f t="shared" si="21"/>
        <v/>
      </c>
    </row>
    <row r="49" spans="1:15" x14ac:dyDescent="0.25">
      <c r="A49" s="56" t="str">
        <f t="shared" si="24"/>
        <v/>
      </c>
      <c r="B49" s="52" t="str">
        <f t="shared" si="24"/>
        <v/>
      </c>
      <c r="C49" s="21"/>
      <c r="D49" s="267"/>
      <c r="E49" s="267"/>
      <c r="F49" s="62" t="str">
        <f t="shared" si="25"/>
        <v/>
      </c>
      <c r="G49" s="23" t="str">
        <f t="shared" si="13"/>
        <v/>
      </c>
      <c r="H49" s="65" t="str">
        <f t="shared" si="14"/>
        <v/>
      </c>
      <c r="I49" s="22" t="str">
        <f t="shared" si="15"/>
        <v/>
      </c>
      <c r="J49" s="22" t="str">
        <f t="shared" si="16"/>
        <v/>
      </c>
      <c r="K49" s="22" t="str">
        <f t="shared" si="17"/>
        <v/>
      </c>
      <c r="L49" s="23" t="str">
        <f t="shared" si="18"/>
        <v/>
      </c>
      <c r="M49" s="23" t="str">
        <f t="shared" si="19"/>
        <v/>
      </c>
      <c r="N49" s="23" t="str">
        <f t="shared" si="20"/>
        <v/>
      </c>
      <c r="O49" s="57" t="str">
        <f t="shared" si="21"/>
        <v/>
      </c>
    </row>
    <row r="50" spans="1:15" x14ac:dyDescent="0.25">
      <c r="A50" s="56" t="str">
        <f t="shared" si="24"/>
        <v/>
      </c>
      <c r="B50" s="52" t="str">
        <f t="shared" si="24"/>
        <v/>
      </c>
      <c r="C50" s="21"/>
      <c r="D50" s="267"/>
      <c r="E50" s="267"/>
      <c r="F50" s="62" t="str">
        <f t="shared" si="25"/>
        <v/>
      </c>
      <c r="G50" s="23" t="str">
        <f t="shared" si="13"/>
        <v/>
      </c>
      <c r="H50" s="65" t="str">
        <f t="shared" si="14"/>
        <v/>
      </c>
      <c r="I50" s="22" t="str">
        <f t="shared" si="15"/>
        <v/>
      </c>
      <c r="J50" s="22" t="str">
        <f t="shared" si="16"/>
        <v/>
      </c>
      <c r="K50" s="22" t="str">
        <f t="shared" si="17"/>
        <v/>
      </c>
      <c r="L50" s="23" t="str">
        <f t="shared" si="18"/>
        <v/>
      </c>
      <c r="M50" s="23" t="str">
        <f t="shared" si="19"/>
        <v/>
      </c>
      <c r="N50" s="23" t="str">
        <f t="shared" si="20"/>
        <v/>
      </c>
      <c r="O50" s="57" t="str">
        <f t="shared" si="21"/>
        <v/>
      </c>
    </row>
    <row r="51" spans="1:15" x14ac:dyDescent="0.25">
      <c r="A51" s="56" t="str">
        <f t="shared" si="24"/>
        <v/>
      </c>
      <c r="B51" s="52" t="str">
        <f t="shared" si="24"/>
        <v/>
      </c>
      <c r="C51" s="21"/>
      <c r="D51" s="267"/>
      <c r="E51" s="267"/>
      <c r="F51" s="62" t="str">
        <f t="shared" si="25"/>
        <v/>
      </c>
      <c r="G51" s="23" t="str">
        <f t="shared" si="13"/>
        <v/>
      </c>
      <c r="H51" s="65" t="str">
        <f t="shared" si="14"/>
        <v/>
      </c>
      <c r="I51" s="22" t="str">
        <f t="shared" si="15"/>
        <v/>
      </c>
      <c r="J51" s="22" t="str">
        <f t="shared" si="16"/>
        <v/>
      </c>
      <c r="K51" s="22" t="str">
        <f t="shared" si="17"/>
        <v/>
      </c>
      <c r="L51" s="23" t="str">
        <f t="shared" si="18"/>
        <v/>
      </c>
      <c r="M51" s="23" t="str">
        <f t="shared" si="19"/>
        <v/>
      </c>
      <c r="N51" s="23" t="str">
        <f t="shared" si="20"/>
        <v/>
      </c>
      <c r="O51" s="57" t="str">
        <f t="shared" si="21"/>
        <v/>
      </c>
    </row>
    <row r="52" spans="1:15" ht="16.5" thickBot="1" x14ac:dyDescent="0.3">
      <c r="A52" s="58" t="str">
        <f t="shared" si="24"/>
        <v/>
      </c>
      <c r="B52" s="59" t="str">
        <f t="shared" si="24"/>
        <v/>
      </c>
      <c r="C52" s="39"/>
      <c r="D52" s="268"/>
      <c r="E52" s="268"/>
      <c r="F52" s="63" t="str">
        <f t="shared" si="25"/>
        <v/>
      </c>
      <c r="G52" s="41" t="str">
        <f t="shared" si="13"/>
        <v/>
      </c>
      <c r="H52" s="66" t="str">
        <f t="shared" si="14"/>
        <v/>
      </c>
      <c r="I52" s="40" t="str">
        <f t="shared" si="15"/>
        <v/>
      </c>
      <c r="J52" s="40" t="str">
        <f t="shared" si="16"/>
        <v/>
      </c>
      <c r="K52" s="40" t="str">
        <f t="shared" si="17"/>
        <v/>
      </c>
      <c r="L52" s="41" t="str">
        <f t="shared" si="18"/>
        <v/>
      </c>
      <c r="M52" s="41" t="str">
        <f t="shared" si="19"/>
        <v/>
      </c>
      <c r="N52" s="41" t="str">
        <f t="shared" si="20"/>
        <v/>
      </c>
      <c r="O52" s="60" t="str">
        <f t="shared" si="21"/>
        <v/>
      </c>
    </row>
    <row r="53" spans="1:15" ht="16.5" thickBot="1" x14ac:dyDescent="0.3">
      <c r="B53" s="17" t="s">
        <v>18</v>
      </c>
      <c r="L53" s="18">
        <f>SUM(L33:L52)</f>
        <v>2425.1999999999998</v>
      </c>
      <c r="M53" s="18">
        <f>SUM(M33:M52)</f>
        <v>0</v>
      </c>
      <c r="N53" s="18">
        <f>SUM(N33:N52)</f>
        <v>1099.8000000000002</v>
      </c>
      <c r="O53" s="19">
        <f>SUM(O33:O52)</f>
        <v>5132.3999999999996</v>
      </c>
    </row>
    <row r="56" spans="1:15" ht="16.350000000000001" customHeight="1" thickBot="1" x14ac:dyDescent="0.3">
      <c r="C56" s="269"/>
      <c r="D56" s="269"/>
      <c r="E56" s="269"/>
    </row>
    <row r="57" spans="1:15" ht="50.1" customHeight="1" thickBot="1" x14ac:dyDescent="0.3">
      <c r="A57" s="67" t="s">
        <v>23</v>
      </c>
      <c r="B57" s="16"/>
      <c r="C57" s="263" t="s">
        <v>24</v>
      </c>
      <c r="D57" s="265"/>
      <c r="E57" s="279" t="s">
        <v>30</v>
      </c>
      <c r="F57" s="280"/>
      <c r="G57" s="280"/>
      <c r="H57" s="280"/>
      <c r="I57" s="280"/>
      <c r="J57" s="280"/>
      <c r="K57" s="280"/>
      <c r="L57" s="280"/>
      <c r="M57" s="280"/>
      <c r="N57" s="280"/>
      <c r="O57" s="281"/>
    </row>
    <row r="58" spans="1:15" ht="36" customHeight="1" thickBot="1" x14ac:dyDescent="0.3">
      <c r="A58" s="44" t="s">
        <v>31</v>
      </c>
      <c r="B58" s="70"/>
      <c r="C58" s="77" t="s">
        <v>33</v>
      </c>
      <c r="D58" s="78" t="s">
        <v>27</v>
      </c>
      <c r="E58" s="72"/>
      <c r="F58" s="73"/>
      <c r="G58" s="73"/>
      <c r="H58" s="73"/>
      <c r="I58" s="73"/>
      <c r="J58" s="73"/>
      <c r="K58" s="74"/>
      <c r="L58" s="51" t="s">
        <v>7</v>
      </c>
      <c r="M58" s="51" t="s">
        <v>8</v>
      </c>
      <c r="N58" s="51" t="s">
        <v>9</v>
      </c>
      <c r="O58" s="51" t="s">
        <v>15</v>
      </c>
    </row>
    <row r="59" spans="1:15" x14ac:dyDescent="0.25">
      <c r="A59" s="53" t="str">
        <f>IF(A6="","",A6)</f>
        <v>Kapillarbrechende Schicht</v>
      </c>
      <c r="B59" s="30" t="str">
        <f>IF(B6="","",B6)</f>
        <v>RCL-Material</v>
      </c>
      <c r="C59" s="29">
        <v>50</v>
      </c>
      <c r="D59" s="75">
        <f>IF(C59="","",IF(C59&lt;12,"ungültig",IF(((50/C59))&gt;5,5,IF(((50/C59))&gt;4,4,IF(((50/C59))&gt;3,3,IF(((50/C59))&gt;2,2,IF(((50/C59))&gt;1,1,0)))))))</f>
        <v>0</v>
      </c>
      <c r="E59" s="270"/>
      <c r="F59" s="270"/>
      <c r="G59" s="270"/>
      <c r="H59" s="270"/>
      <c r="I59" s="270"/>
      <c r="J59" s="270"/>
      <c r="K59" s="271"/>
      <c r="L59" s="31">
        <f t="shared" ref="L59:O78" si="26">IF($A6="","",(L6+L33)*($D59+1))</f>
        <v>6793.2</v>
      </c>
      <c r="M59" s="31">
        <f t="shared" si="26"/>
        <v>0</v>
      </c>
      <c r="N59" s="31">
        <f t="shared" si="26"/>
        <v>955.80000000000007</v>
      </c>
      <c r="O59" s="55">
        <f t="shared" si="26"/>
        <v>5108.3999999999996</v>
      </c>
    </row>
    <row r="60" spans="1:15" x14ac:dyDescent="0.25">
      <c r="A60" s="56" t="str">
        <f>IF(A7="","",A7)</f>
        <v>Sauberkeitsschicht</v>
      </c>
      <c r="B60" s="22" t="str">
        <f>IF(B7="","",B7)</f>
        <v>Magerbeton</v>
      </c>
      <c r="C60" s="21">
        <v>50</v>
      </c>
      <c r="D60" s="71">
        <f t="shared" ref="D60:D78" si="27">IF(C60="","",IF(C60&lt;12,"ungültig",IF(((50/C60))&gt;5,5,IF(((50/C60))&gt;4,4,IF(((50/C60))&gt;3,3,IF(((50/C60))&gt;2,2,IF(((50/C60))&gt;1,1,0)))))))</f>
        <v>0</v>
      </c>
      <c r="E60" s="272"/>
      <c r="F60" s="272"/>
      <c r="G60" s="272"/>
      <c r="H60" s="272"/>
      <c r="I60" s="272"/>
      <c r="J60" s="272"/>
      <c r="K60" s="273"/>
      <c r="L60" s="23">
        <f t="shared" si="26"/>
        <v>49032</v>
      </c>
      <c r="M60" s="23">
        <f t="shared" si="26"/>
        <v>0</v>
      </c>
      <c r="N60" s="23">
        <f t="shared" si="26"/>
        <v>3668</v>
      </c>
      <c r="O60" s="57">
        <f t="shared" si="26"/>
        <v>8984</v>
      </c>
    </row>
    <row r="61" spans="1:15" x14ac:dyDescent="0.25">
      <c r="A61" s="56" t="str">
        <f t="shared" ref="A61:A66" si="28">IF(A8="","",A8)</f>
        <v/>
      </c>
      <c r="B61" s="22" t="str">
        <f t="shared" ref="B61:B66" si="29">IF(B8="","",B8)</f>
        <v/>
      </c>
      <c r="C61" s="21"/>
      <c r="D61" s="71" t="str">
        <f t="shared" si="27"/>
        <v/>
      </c>
      <c r="E61" s="272"/>
      <c r="F61" s="272"/>
      <c r="G61" s="272"/>
      <c r="H61" s="272"/>
      <c r="I61" s="272"/>
      <c r="J61" s="272"/>
      <c r="K61" s="273"/>
      <c r="L61" s="23" t="str">
        <f t="shared" si="26"/>
        <v/>
      </c>
      <c r="M61" s="23" t="str">
        <f t="shared" si="26"/>
        <v/>
      </c>
      <c r="N61" s="23" t="str">
        <f t="shared" si="26"/>
        <v/>
      </c>
      <c r="O61" s="57" t="str">
        <f t="shared" si="26"/>
        <v/>
      </c>
    </row>
    <row r="62" spans="1:15" x14ac:dyDescent="0.25">
      <c r="A62" s="56" t="str">
        <f t="shared" si="28"/>
        <v/>
      </c>
      <c r="B62" s="22" t="str">
        <f t="shared" si="29"/>
        <v/>
      </c>
      <c r="C62" s="21"/>
      <c r="D62" s="71" t="str">
        <f t="shared" si="27"/>
        <v/>
      </c>
      <c r="E62" s="272"/>
      <c r="F62" s="272"/>
      <c r="G62" s="272"/>
      <c r="H62" s="272"/>
      <c r="I62" s="272"/>
      <c r="J62" s="272"/>
      <c r="K62" s="273"/>
      <c r="L62" s="23" t="str">
        <f t="shared" si="26"/>
        <v/>
      </c>
      <c r="M62" s="23" t="str">
        <f t="shared" si="26"/>
        <v/>
      </c>
      <c r="N62" s="23" t="str">
        <f t="shared" si="26"/>
        <v/>
      </c>
      <c r="O62" s="57" t="str">
        <f t="shared" si="26"/>
        <v/>
      </c>
    </row>
    <row r="63" spans="1:15" x14ac:dyDescent="0.25">
      <c r="A63" s="56" t="str">
        <f t="shared" si="28"/>
        <v/>
      </c>
      <c r="B63" s="22" t="str">
        <f t="shared" si="29"/>
        <v/>
      </c>
      <c r="C63" s="21"/>
      <c r="D63" s="71" t="str">
        <f t="shared" si="27"/>
        <v/>
      </c>
      <c r="E63" s="272"/>
      <c r="F63" s="272"/>
      <c r="G63" s="272"/>
      <c r="H63" s="272"/>
      <c r="I63" s="272"/>
      <c r="J63" s="272"/>
      <c r="K63" s="273"/>
      <c r="L63" s="23" t="str">
        <f t="shared" si="26"/>
        <v/>
      </c>
      <c r="M63" s="23" t="str">
        <f t="shared" si="26"/>
        <v/>
      </c>
      <c r="N63" s="23" t="str">
        <f t="shared" si="26"/>
        <v/>
      </c>
      <c r="O63" s="57" t="str">
        <f t="shared" si="26"/>
        <v/>
      </c>
    </row>
    <row r="64" spans="1:15" x14ac:dyDescent="0.25">
      <c r="A64" s="56" t="str">
        <f t="shared" si="28"/>
        <v/>
      </c>
      <c r="B64" s="22" t="str">
        <f t="shared" si="29"/>
        <v/>
      </c>
      <c r="C64" s="21"/>
      <c r="D64" s="71" t="str">
        <f t="shared" si="27"/>
        <v/>
      </c>
      <c r="E64" s="272"/>
      <c r="F64" s="272"/>
      <c r="G64" s="272"/>
      <c r="H64" s="272"/>
      <c r="I64" s="272"/>
      <c r="J64" s="272"/>
      <c r="K64" s="273"/>
      <c r="L64" s="23" t="str">
        <f t="shared" si="26"/>
        <v/>
      </c>
      <c r="M64" s="23" t="str">
        <f t="shared" si="26"/>
        <v/>
      </c>
      <c r="N64" s="23" t="str">
        <f t="shared" si="26"/>
        <v/>
      </c>
      <c r="O64" s="57" t="str">
        <f t="shared" si="26"/>
        <v/>
      </c>
    </row>
    <row r="65" spans="1:15" x14ac:dyDescent="0.25">
      <c r="A65" s="56" t="str">
        <f t="shared" si="28"/>
        <v/>
      </c>
      <c r="B65" s="22" t="str">
        <f t="shared" si="29"/>
        <v/>
      </c>
      <c r="C65" s="21"/>
      <c r="D65" s="71" t="str">
        <f t="shared" si="27"/>
        <v/>
      </c>
      <c r="E65" s="272"/>
      <c r="F65" s="272"/>
      <c r="G65" s="272"/>
      <c r="H65" s="272"/>
      <c r="I65" s="272"/>
      <c r="J65" s="272"/>
      <c r="K65" s="273"/>
      <c r="L65" s="23" t="str">
        <f t="shared" si="26"/>
        <v/>
      </c>
      <c r="M65" s="23" t="str">
        <f t="shared" si="26"/>
        <v/>
      </c>
      <c r="N65" s="23" t="str">
        <f t="shared" si="26"/>
        <v/>
      </c>
      <c r="O65" s="57" t="str">
        <f t="shared" si="26"/>
        <v/>
      </c>
    </row>
    <row r="66" spans="1:15" x14ac:dyDescent="0.25">
      <c r="A66" s="56" t="str">
        <f t="shared" si="28"/>
        <v/>
      </c>
      <c r="B66" s="22" t="str">
        <f t="shared" si="29"/>
        <v/>
      </c>
      <c r="C66" s="21"/>
      <c r="D66" s="71" t="str">
        <f t="shared" si="27"/>
        <v/>
      </c>
      <c r="E66" s="272"/>
      <c r="F66" s="272"/>
      <c r="G66" s="272"/>
      <c r="H66" s="272"/>
      <c r="I66" s="272"/>
      <c r="J66" s="272"/>
      <c r="K66" s="273"/>
      <c r="L66" s="23" t="str">
        <f t="shared" si="26"/>
        <v/>
      </c>
      <c r="M66" s="23" t="str">
        <f t="shared" si="26"/>
        <v/>
      </c>
      <c r="N66" s="23" t="str">
        <f t="shared" si="26"/>
        <v/>
      </c>
      <c r="O66" s="57" t="str">
        <f t="shared" si="26"/>
        <v/>
      </c>
    </row>
    <row r="67" spans="1:15" x14ac:dyDescent="0.25">
      <c r="A67" s="56" t="str">
        <f t="shared" ref="A67:A78" si="30">IF(A14="","",A14)</f>
        <v/>
      </c>
      <c r="B67" s="22" t="str">
        <f t="shared" ref="B67:B78" si="31">IF(B14="","",B14)</f>
        <v/>
      </c>
      <c r="C67" s="21"/>
      <c r="D67" s="71" t="str">
        <f t="shared" si="27"/>
        <v/>
      </c>
      <c r="E67" s="272"/>
      <c r="F67" s="272"/>
      <c r="G67" s="272"/>
      <c r="H67" s="272"/>
      <c r="I67" s="272"/>
      <c r="J67" s="272"/>
      <c r="K67" s="273"/>
      <c r="L67" s="23" t="str">
        <f t="shared" si="26"/>
        <v/>
      </c>
      <c r="M67" s="23" t="str">
        <f t="shared" si="26"/>
        <v/>
      </c>
      <c r="N67" s="23" t="str">
        <f t="shared" si="26"/>
        <v/>
      </c>
      <c r="O67" s="57" t="str">
        <f t="shared" si="26"/>
        <v/>
      </c>
    </row>
    <row r="68" spans="1:15" x14ac:dyDescent="0.25">
      <c r="A68" s="56" t="str">
        <f t="shared" si="30"/>
        <v/>
      </c>
      <c r="B68" s="22" t="str">
        <f t="shared" si="31"/>
        <v/>
      </c>
      <c r="C68" s="25"/>
      <c r="D68" s="71" t="str">
        <f t="shared" si="27"/>
        <v/>
      </c>
      <c r="E68" s="272"/>
      <c r="F68" s="272"/>
      <c r="G68" s="272"/>
      <c r="H68" s="272"/>
      <c r="I68" s="272"/>
      <c r="J68" s="272"/>
      <c r="K68" s="273"/>
      <c r="L68" s="23" t="str">
        <f t="shared" si="26"/>
        <v/>
      </c>
      <c r="M68" s="23" t="str">
        <f t="shared" si="26"/>
        <v/>
      </c>
      <c r="N68" s="23" t="str">
        <f t="shared" si="26"/>
        <v/>
      </c>
      <c r="O68" s="57" t="str">
        <f t="shared" si="26"/>
        <v/>
      </c>
    </row>
    <row r="69" spans="1:15" x14ac:dyDescent="0.25">
      <c r="A69" s="56" t="str">
        <f t="shared" si="30"/>
        <v/>
      </c>
      <c r="B69" s="22" t="str">
        <f t="shared" si="31"/>
        <v/>
      </c>
      <c r="C69" s="21"/>
      <c r="D69" s="71" t="str">
        <f t="shared" si="27"/>
        <v/>
      </c>
      <c r="E69" s="272"/>
      <c r="F69" s="272"/>
      <c r="G69" s="272"/>
      <c r="H69" s="272"/>
      <c r="I69" s="272"/>
      <c r="J69" s="272"/>
      <c r="K69" s="273"/>
      <c r="L69" s="23" t="str">
        <f t="shared" si="26"/>
        <v/>
      </c>
      <c r="M69" s="23" t="str">
        <f t="shared" si="26"/>
        <v/>
      </c>
      <c r="N69" s="23" t="str">
        <f t="shared" si="26"/>
        <v/>
      </c>
      <c r="O69" s="57" t="str">
        <f t="shared" si="26"/>
        <v/>
      </c>
    </row>
    <row r="70" spans="1:15" x14ac:dyDescent="0.25">
      <c r="A70" s="56" t="str">
        <f t="shared" si="30"/>
        <v/>
      </c>
      <c r="B70" s="22" t="str">
        <f t="shared" si="31"/>
        <v/>
      </c>
      <c r="C70" s="21"/>
      <c r="D70" s="71" t="str">
        <f t="shared" si="27"/>
        <v/>
      </c>
      <c r="E70" s="272"/>
      <c r="F70" s="272"/>
      <c r="G70" s="272"/>
      <c r="H70" s="272"/>
      <c r="I70" s="272"/>
      <c r="J70" s="272"/>
      <c r="K70" s="273"/>
      <c r="L70" s="23" t="str">
        <f t="shared" si="26"/>
        <v/>
      </c>
      <c r="M70" s="23" t="str">
        <f t="shared" si="26"/>
        <v/>
      </c>
      <c r="N70" s="23" t="str">
        <f t="shared" si="26"/>
        <v/>
      </c>
      <c r="O70" s="57" t="str">
        <f t="shared" si="26"/>
        <v/>
      </c>
    </row>
    <row r="71" spans="1:15" x14ac:dyDescent="0.25">
      <c r="A71" s="56" t="str">
        <f t="shared" si="30"/>
        <v/>
      </c>
      <c r="B71" s="22" t="str">
        <f t="shared" si="31"/>
        <v/>
      </c>
      <c r="C71" s="21"/>
      <c r="D71" s="71" t="str">
        <f t="shared" si="27"/>
        <v/>
      </c>
      <c r="E71" s="272"/>
      <c r="F71" s="272"/>
      <c r="G71" s="272"/>
      <c r="H71" s="272"/>
      <c r="I71" s="272"/>
      <c r="J71" s="272"/>
      <c r="K71" s="273"/>
      <c r="L71" s="23" t="str">
        <f t="shared" si="26"/>
        <v/>
      </c>
      <c r="M71" s="23" t="str">
        <f t="shared" si="26"/>
        <v/>
      </c>
      <c r="N71" s="23" t="str">
        <f t="shared" si="26"/>
        <v/>
      </c>
      <c r="O71" s="57" t="str">
        <f t="shared" si="26"/>
        <v/>
      </c>
    </row>
    <row r="72" spans="1:15" x14ac:dyDescent="0.25">
      <c r="A72" s="56" t="str">
        <f t="shared" si="30"/>
        <v/>
      </c>
      <c r="B72" s="22" t="str">
        <f t="shared" si="31"/>
        <v/>
      </c>
      <c r="C72" s="21"/>
      <c r="D72" s="71" t="str">
        <f t="shared" si="27"/>
        <v/>
      </c>
      <c r="E72" s="272"/>
      <c r="F72" s="272"/>
      <c r="G72" s="272"/>
      <c r="H72" s="272"/>
      <c r="I72" s="272"/>
      <c r="J72" s="272"/>
      <c r="K72" s="273"/>
      <c r="L72" s="23" t="str">
        <f t="shared" si="26"/>
        <v/>
      </c>
      <c r="M72" s="23" t="str">
        <f t="shared" si="26"/>
        <v/>
      </c>
      <c r="N72" s="23" t="str">
        <f t="shared" si="26"/>
        <v/>
      </c>
      <c r="O72" s="57" t="str">
        <f t="shared" si="26"/>
        <v/>
      </c>
    </row>
    <row r="73" spans="1:15" x14ac:dyDescent="0.25">
      <c r="A73" s="56" t="str">
        <f t="shared" si="30"/>
        <v/>
      </c>
      <c r="B73" s="22" t="str">
        <f t="shared" si="31"/>
        <v/>
      </c>
      <c r="C73" s="21"/>
      <c r="D73" s="71" t="str">
        <f t="shared" si="27"/>
        <v/>
      </c>
      <c r="E73" s="272"/>
      <c r="F73" s="272"/>
      <c r="G73" s="272"/>
      <c r="H73" s="272"/>
      <c r="I73" s="272"/>
      <c r="J73" s="272"/>
      <c r="K73" s="273"/>
      <c r="L73" s="23" t="str">
        <f t="shared" si="26"/>
        <v/>
      </c>
      <c r="M73" s="23" t="str">
        <f t="shared" si="26"/>
        <v/>
      </c>
      <c r="N73" s="23" t="str">
        <f t="shared" si="26"/>
        <v/>
      </c>
      <c r="O73" s="57" t="str">
        <f t="shared" si="26"/>
        <v/>
      </c>
    </row>
    <row r="74" spans="1:15" x14ac:dyDescent="0.25">
      <c r="A74" s="56" t="str">
        <f t="shared" si="30"/>
        <v/>
      </c>
      <c r="B74" s="22" t="str">
        <f t="shared" si="31"/>
        <v/>
      </c>
      <c r="C74" s="21"/>
      <c r="D74" s="71" t="str">
        <f t="shared" si="27"/>
        <v/>
      </c>
      <c r="E74" s="272"/>
      <c r="F74" s="272"/>
      <c r="G74" s="272"/>
      <c r="H74" s="272"/>
      <c r="I74" s="272"/>
      <c r="J74" s="272"/>
      <c r="K74" s="273"/>
      <c r="L74" s="23" t="str">
        <f t="shared" si="26"/>
        <v/>
      </c>
      <c r="M74" s="23" t="str">
        <f t="shared" si="26"/>
        <v/>
      </c>
      <c r="N74" s="23" t="str">
        <f t="shared" si="26"/>
        <v/>
      </c>
      <c r="O74" s="57" t="str">
        <f t="shared" si="26"/>
        <v/>
      </c>
    </row>
    <row r="75" spans="1:15" x14ac:dyDescent="0.25">
      <c r="A75" s="56" t="str">
        <f t="shared" si="30"/>
        <v/>
      </c>
      <c r="B75" s="22" t="str">
        <f t="shared" si="31"/>
        <v/>
      </c>
      <c r="C75" s="21"/>
      <c r="D75" s="71" t="str">
        <f t="shared" si="27"/>
        <v/>
      </c>
      <c r="E75" s="272"/>
      <c r="F75" s="272"/>
      <c r="G75" s="272"/>
      <c r="H75" s="272"/>
      <c r="I75" s="272"/>
      <c r="J75" s="272"/>
      <c r="K75" s="273"/>
      <c r="L75" s="23" t="str">
        <f t="shared" si="26"/>
        <v/>
      </c>
      <c r="M75" s="23" t="str">
        <f t="shared" si="26"/>
        <v/>
      </c>
      <c r="N75" s="23" t="str">
        <f t="shared" si="26"/>
        <v/>
      </c>
      <c r="O75" s="57" t="str">
        <f t="shared" si="26"/>
        <v/>
      </c>
    </row>
    <row r="76" spans="1:15" x14ac:dyDescent="0.25">
      <c r="A76" s="56" t="str">
        <f t="shared" si="30"/>
        <v/>
      </c>
      <c r="B76" s="22" t="str">
        <f t="shared" si="31"/>
        <v/>
      </c>
      <c r="C76" s="21"/>
      <c r="D76" s="71" t="str">
        <f t="shared" si="27"/>
        <v/>
      </c>
      <c r="E76" s="272"/>
      <c r="F76" s="272"/>
      <c r="G76" s="272"/>
      <c r="H76" s="272"/>
      <c r="I76" s="272"/>
      <c r="J76" s="272"/>
      <c r="K76" s="273"/>
      <c r="L76" s="23" t="str">
        <f t="shared" si="26"/>
        <v/>
      </c>
      <c r="M76" s="23" t="str">
        <f t="shared" si="26"/>
        <v/>
      </c>
      <c r="N76" s="23" t="str">
        <f t="shared" si="26"/>
        <v/>
      </c>
      <c r="O76" s="57" t="str">
        <f t="shared" si="26"/>
        <v/>
      </c>
    </row>
    <row r="77" spans="1:15" x14ac:dyDescent="0.25">
      <c r="A77" s="56" t="str">
        <f t="shared" si="30"/>
        <v/>
      </c>
      <c r="B77" s="22" t="str">
        <f t="shared" si="31"/>
        <v/>
      </c>
      <c r="C77" s="21"/>
      <c r="D77" s="71" t="str">
        <f t="shared" si="27"/>
        <v/>
      </c>
      <c r="E77" s="272"/>
      <c r="F77" s="272"/>
      <c r="G77" s="272"/>
      <c r="H77" s="272"/>
      <c r="I77" s="272"/>
      <c r="J77" s="272"/>
      <c r="K77" s="273"/>
      <c r="L77" s="23" t="str">
        <f t="shared" si="26"/>
        <v/>
      </c>
      <c r="M77" s="23" t="str">
        <f t="shared" si="26"/>
        <v/>
      </c>
      <c r="N77" s="23" t="str">
        <f t="shared" si="26"/>
        <v/>
      </c>
      <c r="O77" s="57" t="str">
        <f t="shared" si="26"/>
        <v/>
      </c>
    </row>
    <row r="78" spans="1:15" ht="16.5" thickBot="1" x14ac:dyDescent="0.3">
      <c r="A78" s="58" t="str">
        <f t="shared" si="30"/>
        <v/>
      </c>
      <c r="B78" s="40" t="str">
        <f t="shared" si="31"/>
        <v/>
      </c>
      <c r="C78" s="39"/>
      <c r="D78" s="76" t="str">
        <f t="shared" si="27"/>
        <v/>
      </c>
      <c r="E78" s="274"/>
      <c r="F78" s="274"/>
      <c r="G78" s="274"/>
      <c r="H78" s="274"/>
      <c r="I78" s="274"/>
      <c r="J78" s="274"/>
      <c r="K78" s="275"/>
      <c r="L78" s="41" t="str">
        <f t="shared" si="26"/>
        <v/>
      </c>
      <c r="M78" s="41" t="str">
        <f t="shared" si="26"/>
        <v/>
      </c>
      <c r="N78" s="41" t="str">
        <f t="shared" si="26"/>
        <v/>
      </c>
      <c r="O78" s="60" t="str">
        <f t="shared" si="26"/>
        <v/>
      </c>
    </row>
    <row r="79" spans="1:15" ht="16.5" thickBot="1" x14ac:dyDescent="0.3">
      <c r="B79" s="17" t="s">
        <v>26</v>
      </c>
      <c r="L79" s="18">
        <f>SUM(L59:L78)</f>
        <v>55825.2</v>
      </c>
      <c r="M79" s="18">
        <f>SUM(M59:M78)</f>
        <v>0</v>
      </c>
      <c r="N79" s="18">
        <f>SUM(N59:N78)</f>
        <v>4623.8</v>
      </c>
      <c r="O79" s="19">
        <f>SUM(O59:O78)</f>
        <v>14092.4</v>
      </c>
    </row>
  </sheetData>
  <sheetProtection sheet="1" objects="1" scenarios="1" selectLockedCells="1"/>
  <sortState ref="Q7:Q18">
    <sortCondition ref="Q7:Q18"/>
  </sortState>
  <mergeCells count="8">
    <mergeCell ref="C29:E29"/>
    <mergeCell ref="D33:E52"/>
    <mergeCell ref="C56:E56"/>
    <mergeCell ref="E59:K78"/>
    <mergeCell ref="A5:O5"/>
    <mergeCell ref="F29:O29"/>
    <mergeCell ref="C57:D57"/>
    <mergeCell ref="E57:O57"/>
  </mergeCells>
  <dataValidations count="1">
    <dataValidation type="list" allowBlank="1" showInputMessage="1" showErrorMessage="1" sqref="A6:A25">
      <formula1>$Q$7:$Q$19</formula1>
    </dataValidation>
  </dataValidations>
  <pageMargins left="0.75" right="0.75" top="1" bottom="1" header="0.5" footer="0.5"/>
  <pageSetup paperSize="9" scale="32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Baustoffe!$A$1:$A$101</xm:f>
          </x14:formula1>
          <xm:sqref>B6:B25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8000"/>
    <pageSetUpPr fitToPage="1"/>
  </sheetPr>
  <dimension ref="A1:Q77"/>
  <sheetViews>
    <sheetView workbookViewId="0">
      <selection activeCell="A19" sqref="A19"/>
    </sheetView>
  </sheetViews>
  <sheetFormatPr baseColWidth="10" defaultRowHeight="15.75" x14ac:dyDescent="0.25"/>
  <cols>
    <col min="1" max="1" width="32.5" customWidth="1"/>
    <col min="2" max="2" width="35.625" customWidth="1"/>
    <col min="15" max="15" width="12.125" bestFit="1" customWidth="1"/>
    <col min="17" max="17" width="10.875" hidden="1" customWidth="1"/>
  </cols>
  <sheetData>
    <row r="1" spans="1:17" ht="16.5" thickBot="1" x14ac:dyDescent="0.3"/>
    <row r="2" spans="1:17" s="6" customFormat="1" ht="24" customHeight="1" thickBot="1" x14ac:dyDescent="0.3">
      <c r="A2" s="14" t="s">
        <v>35</v>
      </c>
      <c r="B2" s="14" t="s">
        <v>16</v>
      </c>
      <c r="C2" s="3" t="s">
        <v>0</v>
      </c>
      <c r="D2" s="4"/>
      <c r="E2" s="4"/>
      <c r="F2" s="4"/>
      <c r="G2" s="5"/>
      <c r="H2" s="3" t="s">
        <v>14</v>
      </c>
      <c r="I2" s="4"/>
      <c r="J2" s="4"/>
      <c r="K2" s="5"/>
      <c r="L2" s="3" t="s">
        <v>1</v>
      </c>
      <c r="M2" s="4"/>
      <c r="N2" s="4"/>
      <c r="O2" s="5"/>
    </row>
    <row r="3" spans="1:17" ht="30.75" thickBot="1" x14ac:dyDescent="0.3">
      <c r="A3" s="15"/>
      <c r="B3" s="13" t="s">
        <v>17</v>
      </c>
      <c r="C3" s="10" t="s">
        <v>2</v>
      </c>
      <c r="D3" s="10" t="s">
        <v>3</v>
      </c>
      <c r="E3" s="10" t="s">
        <v>11</v>
      </c>
      <c r="F3" s="10" t="s">
        <v>10</v>
      </c>
      <c r="G3" s="12" t="s">
        <v>12</v>
      </c>
      <c r="H3" s="10" t="s">
        <v>4</v>
      </c>
      <c r="I3" s="10" t="s">
        <v>5</v>
      </c>
      <c r="J3" s="10" t="s">
        <v>6</v>
      </c>
      <c r="K3" s="11" t="s">
        <v>13</v>
      </c>
      <c r="L3" s="2" t="s">
        <v>7</v>
      </c>
      <c r="M3" s="2" t="s">
        <v>8</v>
      </c>
      <c r="N3" s="2" t="s">
        <v>9</v>
      </c>
      <c r="O3" s="2" t="s">
        <v>15</v>
      </c>
    </row>
    <row r="4" spans="1:17" ht="30" customHeight="1" thickBot="1" x14ac:dyDescent="0.35">
      <c r="A4" s="8"/>
      <c r="B4" s="69" t="s">
        <v>36</v>
      </c>
      <c r="C4" s="9"/>
      <c r="D4" s="9"/>
      <c r="E4" s="9"/>
      <c r="F4" s="9"/>
      <c r="G4" s="9"/>
      <c r="H4" s="9"/>
      <c r="I4" s="9"/>
      <c r="J4" s="9"/>
      <c r="K4" s="9"/>
      <c r="L4" s="68">
        <f>L77</f>
        <v>38628.600000000006</v>
      </c>
      <c r="M4" s="68">
        <f>M77</f>
        <v>323.40000000000003</v>
      </c>
      <c r="N4" s="68">
        <f>N77</f>
        <v>5385.9000000000015</v>
      </c>
      <c r="O4" s="68">
        <f>O77</f>
        <v>11992.2</v>
      </c>
    </row>
    <row r="5" spans="1:17" s="7" customFormat="1" ht="27" customHeight="1" thickBot="1" x14ac:dyDescent="0.3">
      <c r="A5" s="282" t="s">
        <v>37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4"/>
    </row>
    <row r="6" spans="1:17" x14ac:dyDescent="0.25">
      <c r="A6" s="241" t="s">
        <v>293</v>
      </c>
      <c r="B6" s="28" t="s">
        <v>266</v>
      </c>
      <c r="C6" s="29">
        <v>100</v>
      </c>
      <c r="D6" s="29">
        <v>0.01</v>
      </c>
      <c r="E6" s="244">
        <f>IF(B6="","",VLOOKUP($B6,Baustoffe!$A$3:$F$101,2,FALSE))</f>
        <v>1.8</v>
      </c>
      <c r="F6" s="30">
        <f t="shared" ref="F6:F25" si="0">IF(B6="","",IF(C6="","Fläche fehlt",IF(D6="","Dicke fehlt",IF(E6="","Dichte fehlt",C6*D6*E6))))</f>
        <v>1.8</v>
      </c>
      <c r="G6" s="31">
        <f t="shared" ref="G6:G25" si="1">IF(B6="","",F6*1000)</f>
        <v>1800</v>
      </c>
      <c r="H6" s="237">
        <f>IF(E6="","",VLOOKUP($B6,Baustoffe!$A$3:$F$101,3,FALSE))</f>
        <v>1.3</v>
      </c>
      <c r="I6" s="237">
        <f>IF(F6="","",VLOOKUP($B6,Baustoffe!$A$3:$F$101,4,FALSE))</f>
        <v>8.9999999999999993E-3</v>
      </c>
      <c r="J6" s="237">
        <f>IF(G6="","",VLOOKUP($B6,Baustoffe!$A$3:$F$101,5,FALSE))</f>
        <v>0.21</v>
      </c>
      <c r="K6" s="237">
        <f>IF(H6="","",VLOOKUP($B6,Baustoffe!$A$3:$F$101,6,FALSE))</f>
        <v>0.47</v>
      </c>
      <c r="L6" s="32">
        <f t="shared" ref="L6:O13" si="2">IF(B6="","",H6*$G6)</f>
        <v>2340</v>
      </c>
      <c r="M6" s="32">
        <f t="shared" si="2"/>
        <v>16.2</v>
      </c>
      <c r="N6" s="32">
        <f t="shared" si="2"/>
        <v>378</v>
      </c>
      <c r="O6" s="33">
        <f t="shared" si="2"/>
        <v>846</v>
      </c>
      <c r="Q6" s="223"/>
    </row>
    <row r="7" spans="1:17" x14ac:dyDescent="0.25">
      <c r="A7" s="242" t="s">
        <v>310</v>
      </c>
      <c r="B7" s="20" t="s">
        <v>337</v>
      </c>
      <c r="C7" s="21">
        <v>100</v>
      </c>
      <c r="D7" s="21">
        <v>0.24</v>
      </c>
      <c r="E7" s="245">
        <f>IF(B7="","",VLOOKUP($B7,Baustoffe!$A$3:$F$101,2,FALSE))</f>
        <v>0.8</v>
      </c>
      <c r="F7" s="22">
        <f t="shared" si="0"/>
        <v>19.200000000000003</v>
      </c>
      <c r="G7" s="23">
        <f t="shared" si="1"/>
        <v>19200.000000000004</v>
      </c>
      <c r="H7" s="234">
        <f>IF(E7="","",VLOOKUP($B7,Baustoffe!$A$3:$F$101,3,FALSE))</f>
        <v>1.8</v>
      </c>
      <c r="I7" s="234">
        <f>IF(F7="","",VLOOKUP($B7,Baustoffe!$A$3:$F$101,4,FALSE))</f>
        <v>1.6E-2</v>
      </c>
      <c r="J7" s="234">
        <f>IF(G7="","",VLOOKUP($B7,Baustoffe!$A$3:$F$101,5,FALSE))</f>
        <v>0.22</v>
      </c>
      <c r="K7" s="234">
        <f>IF(H7="","",VLOOKUP($B7,Baustoffe!$A$3:$F$101,6,FALSE))</f>
        <v>0.39</v>
      </c>
      <c r="L7" s="24">
        <f t="shared" si="2"/>
        <v>34560.000000000007</v>
      </c>
      <c r="M7" s="24">
        <f t="shared" si="2"/>
        <v>307.20000000000005</v>
      </c>
      <c r="N7" s="24">
        <f t="shared" si="2"/>
        <v>4224.0000000000009</v>
      </c>
      <c r="O7" s="35">
        <f t="shared" si="2"/>
        <v>7488.0000000000018</v>
      </c>
      <c r="Q7" s="223" t="s">
        <v>292</v>
      </c>
    </row>
    <row r="8" spans="1:17" x14ac:dyDescent="0.25">
      <c r="A8" s="242"/>
      <c r="B8" s="20"/>
      <c r="C8" s="21"/>
      <c r="D8" s="21"/>
      <c r="E8" s="245" t="str">
        <f>IF(B8="","",VLOOKUP($B8,Baustoffe!$A$3:$F$101,2,FALSE))</f>
        <v/>
      </c>
      <c r="F8" s="22" t="str">
        <f t="shared" si="0"/>
        <v/>
      </c>
      <c r="G8" s="23" t="str">
        <f t="shared" si="1"/>
        <v/>
      </c>
      <c r="H8" s="234" t="str">
        <f>IF(E8="","",VLOOKUP($B8,Baustoffe!$A$3:$F$101,3,FALSE))</f>
        <v/>
      </c>
      <c r="I8" s="234" t="str">
        <f>IF(F8="","",VLOOKUP($B8,Baustoffe!$A$3:$F$101,4,FALSE))</f>
        <v/>
      </c>
      <c r="J8" s="234" t="str">
        <f>IF(G8="","",VLOOKUP($B8,Baustoffe!$A$3:$F$101,5,FALSE))</f>
        <v/>
      </c>
      <c r="K8" s="234" t="str">
        <f>IF(H8="","",VLOOKUP($B8,Baustoffe!$A$3:$F$101,6,FALSE))</f>
        <v/>
      </c>
      <c r="L8" s="24" t="str">
        <f t="shared" si="2"/>
        <v/>
      </c>
      <c r="M8" s="24" t="str">
        <f t="shared" si="2"/>
        <v/>
      </c>
      <c r="N8" s="24" t="str">
        <f t="shared" si="2"/>
        <v/>
      </c>
      <c r="O8" s="35" t="str">
        <f t="shared" si="2"/>
        <v/>
      </c>
    </row>
    <row r="9" spans="1:17" x14ac:dyDescent="0.25">
      <c r="A9" s="242"/>
      <c r="B9" s="20"/>
      <c r="C9" s="21"/>
      <c r="D9" s="21"/>
      <c r="E9" s="245" t="str">
        <f>IF(B9="","",VLOOKUP($B9,Baustoffe!$A$3:$F$101,2,FALSE))</f>
        <v/>
      </c>
      <c r="F9" s="22" t="str">
        <f t="shared" si="0"/>
        <v/>
      </c>
      <c r="G9" s="23" t="str">
        <f t="shared" si="1"/>
        <v/>
      </c>
      <c r="H9" s="234" t="str">
        <f>IF(E9="","",VLOOKUP($B9,Baustoffe!$A$3:$F$101,3,FALSE))</f>
        <v/>
      </c>
      <c r="I9" s="234" t="str">
        <f>IF(F9="","",VLOOKUP($B9,Baustoffe!$A$3:$F$101,4,FALSE))</f>
        <v/>
      </c>
      <c r="J9" s="234" t="str">
        <f>IF(G9="","",VLOOKUP($B9,Baustoffe!$A$3:$F$101,5,FALSE))</f>
        <v/>
      </c>
      <c r="K9" s="234" t="str">
        <f>IF(H9="","",VLOOKUP($B9,Baustoffe!$A$3:$F$101,6,FALSE))</f>
        <v/>
      </c>
      <c r="L9" s="24" t="str">
        <f t="shared" si="2"/>
        <v/>
      </c>
      <c r="M9" s="24" t="str">
        <f t="shared" si="2"/>
        <v/>
      </c>
      <c r="N9" s="24" t="str">
        <f t="shared" si="2"/>
        <v/>
      </c>
      <c r="O9" s="35" t="str">
        <f t="shared" si="2"/>
        <v/>
      </c>
      <c r="Q9" t="s">
        <v>293</v>
      </c>
    </row>
    <row r="10" spans="1:17" x14ac:dyDescent="0.25">
      <c r="A10" s="242"/>
      <c r="B10" s="20"/>
      <c r="C10" s="21"/>
      <c r="D10" s="21"/>
      <c r="E10" s="245" t="str">
        <f>IF(B10="","",VLOOKUP($B10,Baustoffe!$A$3:$F$101,2,FALSE))</f>
        <v/>
      </c>
      <c r="F10" s="22" t="str">
        <f t="shared" si="0"/>
        <v/>
      </c>
      <c r="G10" s="23" t="str">
        <f t="shared" si="1"/>
        <v/>
      </c>
      <c r="H10" s="234" t="str">
        <f>IF(E10="","",VLOOKUP($B10,Baustoffe!$A$3:$F$101,3,FALSE))</f>
        <v/>
      </c>
      <c r="I10" s="234" t="str">
        <f>IF(F10="","",VLOOKUP($B10,Baustoffe!$A$3:$F$101,4,FALSE))</f>
        <v/>
      </c>
      <c r="J10" s="234" t="str">
        <f>IF(G10="","",VLOOKUP($B10,Baustoffe!$A$3:$F$101,5,FALSE))</f>
        <v/>
      </c>
      <c r="K10" s="234" t="str">
        <f>IF(H10="","",VLOOKUP($B10,Baustoffe!$A$3:$F$101,6,FALSE))</f>
        <v/>
      </c>
      <c r="L10" s="24" t="str">
        <f t="shared" si="2"/>
        <v/>
      </c>
      <c r="M10" s="24" t="str">
        <f t="shared" si="2"/>
        <v/>
      </c>
      <c r="N10" s="24" t="str">
        <f t="shared" si="2"/>
        <v/>
      </c>
      <c r="O10" s="35" t="str">
        <f t="shared" si="2"/>
        <v/>
      </c>
      <c r="Q10" t="s">
        <v>310</v>
      </c>
    </row>
    <row r="11" spans="1:17" x14ac:dyDescent="0.25">
      <c r="A11" s="242"/>
      <c r="B11" s="20"/>
      <c r="C11" s="21"/>
      <c r="D11" s="21"/>
      <c r="E11" s="245" t="str">
        <f>IF(B11="","",VLOOKUP($B11,Baustoffe!$A$3:$F$101,2,FALSE))</f>
        <v/>
      </c>
      <c r="F11" s="22" t="str">
        <f t="shared" si="0"/>
        <v/>
      </c>
      <c r="G11" s="23" t="str">
        <f t="shared" si="1"/>
        <v/>
      </c>
      <c r="H11" s="234" t="str">
        <f>IF(E11="","",VLOOKUP($B11,Baustoffe!$A$3:$F$101,3,FALSE))</f>
        <v/>
      </c>
      <c r="I11" s="234" t="str">
        <f>IF(F11="","",VLOOKUP($B11,Baustoffe!$A$3:$F$101,4,FALSE))</f>
        <v/>
      </c>
      <c r="J11" s="234" t="str">
        <f>IF(G11="","",VLOOKUP($B11,Baustoffe!$A$3:$F$101,5,FALSE))</f>
        <v/>
      </c>
      <c r="K11" s="234" t="str">
        <f>IF(H11="","",VLOOKUP($B11,Baustoffe!$A$3:$F$101,6,FALSE))</f>
        <v/>
      </c>
      <c r="L11" s="24" t="str">
        <f t="shared" si="2"/>
        <v/>
      </c>
      <c r="M11" s="24" t="str">
        <f t="shared" si="2"/>
        <v/>
      </c>
      <c r="N11" s="24" t="str">
        <f t="shared" si="2"/>
        <v/>
      </c>
      <c r="O11" s="35" t="str">
        <f t="shared" si="2"/>
        <v/>
      </c>
      <c r="Q11" t="s">
        <v>294</v>
      </c>
    </row>
    <row r="12" spans="1:17" x14ac:dyDescent="0.25">
      <c r="A12" s="242"/>
      <c r="B12" s="20"/>
      <c r="C12" s="21"/>
      <c r="D12" s="21"/>
      <c r="E12" s="245" t="str">
        <f>IF(B12="","",VLOOKUP($B12,Baustoffe!$A$3:$F$101,2,FALSE))</f>
        <v/>
      </c>
      <c r="F12" s="22" t="str">
        <f t="shared" si="0"/>
        <v/>
      </c>
      <c r="G12" s="23" t="str">
        <f t="shared" si="1"/>
        <v/>
      </c>
      <c r="H12" s="234" t="str">
        <f>IF(E12="","",VLOOKUP($B12,Baustoffe!$A$3:$F$101,3,FALSE))</f>
        <v/>
      </c>
      <c r="I12" s="234" t="str">
        <f>IF(F12="","",VLOOKUP($B12,Baustoffe!$A$3:$F$101,4,FALSE))</f>
        <v/>
      </c>
      <c r="J12" s="234" t="str">
        <f>IF(G12="","",VLOOKUP($B12,Baustoffe!$A$3:$F$101,5,FALSE))</f>
        <v/>
      </c>
      <c r="K12" s="234" t="str">
        <f>IF(H12="","",VLOOKUP($B12,Baustoffe!$A$3:$F$101,6,FALSE))</f>
        <v/>
      </c>
      <c r="L12" s="24" t="str">
        <f t="shared" ref="L12" si="3">IF(B12="","",H12*$G12)</f>
        <v/>
      </c>
      <c r="M12" s="24" t="str">
        <f t="shared" ref="M12" si="4">IF(C12="","",I12*$G12)</f>
        <v/>
      </c>
      <c r="N12" s="24" t="str">
        <f t="shared" ref="N12" si="5">IF(D12="","",J12*$G12)</f>
        <v/>
      </c>
      <c r="O12" s="35" t="str">
        <f t="shared" ref="O12" si="6">IF(E12="","",K12*$G12)</f>
        <v/>
      </c>
      <c r="Q12" t="s">
        <v>295</v>
      </c>
    </row>
    <row r="13" spans="1:17" x14ac:dyDescent="0.25">
      <c r="A13" s="242"/>
      <c r="B13" s="20"/>
      <c r="C13" s="21"/>
      <c r="D13" s="21"/>
      <c r="E13" s="245" t="str">
        <f>IF(B13="","",VLOOKUP($B13,Baustoffe!$A$3:$F$101,2,FALSE))</f>
        <v/>
      </c>
      <c r="F13" s="22" t="str">
        <f t="shared" si="0"/>
        <v/>
      </c>
      <c r="G13" s="23" t="str">
        <f t="shared" si="1"/>
        <v/>
      </c>
      <c r="H13" s="234" t="str">
        <f>IF(E13="","",VLOOKUP($B13,Baustoffe!$A$3:$F$101,3,FALSE))</f>
        <v/>
      </c>
      <c r="I13" s="234" t="str">
        <f>IF(F13="","",VLOOKUP($B13,Baustoffe!$A$3:$F$101,4,FALSE))</f>
        <v/>
      </c>
      <c r="J13" s="234" t="str">
        <f>IF(G13="","",VLOOKUP($B13,Baustoffe!$A$3:$F$101,5,FALSE))</f>
        <v/>
      </c>
      <c r="K13" s="234" t="str">
        <f>IF(H13="","",VLOOKUP($B13,Baustoffe!$A$3:$F$101,6,FALSE))</f>
        <v/>
      </c>
      <c r="L13" s="24" t="str">
        <f t="shared" si="2"/>
        <v/>
      </c>
      <c r="M13" s="24" t="str">
        <f t="shared" si="2"/>
        <v/>
      </c>
      <c r="N13" s="24" t="str">
        <f t="shared" si="2"/>
        <v/>
      </c>
      <c r="O13" s="35" t="str">
        <f t="shared" si="2"/>
        <v/>
      </c>
      <c r="Q13" t="s">
        <v>218</v>
      </c>
    </row>
    <row r="14" spans="1:17" x14ac:dyDescent="0.25">
      <c r="A14" s="242"/>
      <c r="B14" s="20"/>
      <c r="C14" s="21"/>
      <c r="D14" s="21"/>
      <c r="E14" s="245" t="str">
        <f>IF(B14="","",VLOOKUP($B14,Baustoffe!$A$3:$F$101,2,FALSE))</f>
        <v/>
      </c>
      <c r="F14" s="22" t="str">
        <f t="shared" si="0"/>
        <v/>
      </c>
      <c r="G14" s="23" t="str">
        <f t="shared" si="1"/>
        <v/>
      </c>
      <c r="H14" s="234" t="str">
        <f>IF(E14="","",VLOOKUP($B14,Baustoffe!$A$3:$F$101,3,FALSE))</f>
        <v/>
      </c>
      <c r="I14" s="234" t="str">
        <f>IF(F14="","",VLOOKUP($B14,Baustoffe!$A$3:$F$101,4,FALSE))</f>
        <v/>
      </c>
      <c r="J14" s="234" t="str">
        <f>IF(G14="","",VLOOKUP($B14,Baustoffe!$A$3:$F$101,5,FALSE))</f>
        <v/>
      </c>
      <c r="K14" s="234" t="str">
        <f>IF(H14="","",VLOOKUP($B14,Baustoffe!$A$3:$F$101,6,FALSE))</f>
        <v/>
      </c>
      <c r="L14" s="24" t="str">
        <f>IF(B14="","",H14*$G14)</f>
        <v/>
      </c>
      <c r="M14" s="24" t="str">
        <f>IF(C14="","",I14*$G14)</f>
        <v/>
      </c>
      <c r="N14" s="24" t="str">
        <f>IF(D14="","",J14*$G14)</f>
        <v/>
      </c>
      <c r="O14" s="35" t="str">
        <f>IF(E14="","",K14*$G14)</f>
        <v/>
      </c>
      <c r="Q14" t="s">
        <v>296</v>
      </c>
    </row>
    <row r="15" spans="1:17" x14ac:dyDescent="0.25">
      <c r="A15" s="242"/>
      <c r="B15" s="20"/>
      <c r="C15" s="25"/>
      <c r="D15" s="25"/>
      <c r="E15" s="245" t="str">
        <f>IF(B15="","",VLOOKUP($B15,Baustoffe!$A$3:$F$101,2,FALSE))</f>
        <v/>
      </c>
      <c r="F15" s="22" t="str">
        <f t="shared" si="0"/>
        <v/>
      </c>
      <c r="G15" s="23" t="str">
        <f t="shared" si="1"/>
        <v/>
      </c>
      <c r="H15" s="234" t="str">
        <f>IF(E15="","",VLOOKUP($B15,Baustoffe!$A$3:$F$101,3,FALSE))</f>
        <v/>
      </c>
      <c r="I15" s="234" t="str">
        <f>IF(F15="","",VLOOKUP($B15,Baustoffe!$A$3:$F$101,4,FALSE))</f>
        <v/>
      </c>
      <c r="J15" s="234" t="str">
        <f>IF(G15="","",VLOOKUP($B15,Baustoffe!$A$3:$F$101,5,FALSE))</f>
        <v/>
      </c>
      <c r="K15" s="234" t="str">
        <f>IF(H15="","",VLOOKUP($B15,Baustoffe!$A$3:$F$101,6,FALSE))</f>
        <v/>
      </c>
      <c r="L15" s="24" t="str">
        <f t="shared" ref="L15:O25" si="7">IF(B15="","",H15*$G15)</f>
        <v/>
      </c>
      <c r="M15" s="24" t="str">
        <f t="shared" si="7"/>
        <v/>
      </c>
      <c r="N15" s="24" t="str">
        <f t="shared" si="7"/>
        <v/>
      </c>
      <c r="O15" s="35" t="str">
        <f t="shared" si="7"/>
        <v/>
      </c>
      <c r="Q15" t="s">
        <v>297</v>
      </c>
    </row>
    <row r="16" spans="1:17" x14ac:dyDescent="0.25">
      <c r="A16" s="242"/>
      <c r="B16" s="20"/>
      <c r="C16" s="25"/>
      <c r="D16" s="25"/>
      <c r="E16" s="245" t="str">
        <f>IF(B16="","",VLOOKUP($B16,Baustoffe!$A$3:$F$101,2,FALSE))</f>
        <v/>
      </c>
      <c r="F16" s="22" t="str">
        <f t="shared" si="0"/>
        <v/>
      </c>
      <c r="G16" s="23" t="str">
        <f t="shared" si="1"/>
        <v/>
      </c>
      <c r="H16" s="234" t="str">
        <f>IF(E16="","",VLOOKUP($B16,Baustoffe!$A$3:$F$101,3,FALSE))</f>
        <v/>
      </c>
      <c r="I16" s="234" t="str">
        <f>IF(F16="","",VLOOKUP($B16,Baustoffe!$A$3:$F$101,4,FALSE))</f>
        <v/>
      </c>
      <c r="J16" s="234" t="str">
        <f>IF(G16="","",VLOOKUP($B16,Baustoffe!$A$3:$F$101,5,FALSE))</f>
        <v/>
      </c>
      <c r="K16" s="234" t="str">
        <f>IF(H16="","",VLOOKUP($B16,Baustoffe!$A$3:$F$101,6,FALSE))</f>
        <v/>
      </c>
      <c r="L16" s="24" t="str">
        <f t="shared" si="7"/>
        <v/>
      </c>
      <c r="M16" s="24" t="str">
        <f t="shared" si="7"/>
        <v/>
      </c>
      <c r="N16" s="24" t="str">
        <f t="shared" si="7"/>
        <v/>
      </c>
      <c r="O16" s="35" t="str">
        <f t="shared" si="7"/>
        <v/>
      </c>
      <c r="Q16" t="s">
        <v>298</v>
      </c>
    </row>
    <row r="17" spans="1:17" x14ac:dyDescent="0.25">
      <c r="A17" s="242"/>
      <c r="B17" s="20"/>
      <c r="C17" s="207"/>
      <c r="D17" s="207"/>
      <c r="E17" s="245" t="str">
        <f>IF(B17="","",VLOOKUP($B17,Baustoffe!$A$3:$F$101,2,FALSE))</f>
        <v/>
      </c>
      <c r="F17" s="22" t="str">
        <f t="shared" si="0"/>
        <v/>
      </c>
      <c r="G17" s="23" t="str">
        <f t="shared" si="1"/>
        <v/>
      </c>
      <c r="H17" s="234" t="str">
        <f>IF(E17="","",VLOOKUP($B17,Baustoffe!$A$3:$F$101,3,FALSE))</f>
        <v/>
      </c>
      <c r="I17" s="234" t="str">
        <f>IF(F17="","",VLOOKUP($B17,Baustoffe!$A$3:$F$101,4,FALSE))</f>
        <v/>
      </c>
      <c r="J17" s="234" t="str">
        <f>IF(G17="","",VLOOKUP($B17,Baustoffe!$A$3:$F$101,5,FALSE))</f>
        <v/>
      </c>
      <c r="K17" s="234" t="str">
        <f>IF(H17="","",VLOOKUP($B17,Baustoffe!$A$3:$F$101,6,FALSE))</f>
        <v/>
      </c>
      <c r="L17" s="24" t="str">
        <f t="shared" si="7"/>
        <v/>
      </c>
      <c r="M17" s="24" t="str">
        <f t="shared" si="7"/>
        <v/>
      </c>
      <c r="N17" s="24" t="str">
        <f t="shared" si="7"/>
        <v/>
      </c>
      <c r="O17" s="35" t="str">
        <f t="shared" si="7"/>
        <v/>
      </c>
      <c r="Q17" t="s">
        <v>299</v>
      </c>
    </row>
    <row r="18" spans="1:17" x14ac:dyDescent="0.25">
      <c r="A18" s="242"/>
      <c r="B18" s="20"/>
      <c r="C18" s="207"/>
      <c r="D18" s="207"/>
      <c r="E18" s="245" t="str">
        <f>IF(B18="","",VLOOKUP($B18,Baustoffe!$A$3:$F$101,2,FALSE))</f>
        <v/>
      </c>
      <c r="F18" s="22" t="str">
        <f t="shared" si="0"/>
        <v/>
      </c>
      <c r="G18" s="23" t="str">
        <f t="shared" si="1"/>
        <v/>
      </c>
      <c r="H18" s="234" t="str">
        <f>IF(E18="","",VLOOKUP($B18,Baustoffe!$A$3:$F$101,3,FALSE))</f>
        <v/>
      </c>
      <c r="I18" s="234" t="str">
        <f>IF(F18="","",VLOOKUP($B18,Baustoffe!$A$3:$F$101,4,FALSE))</f>
        <v/>
      </c>
      <c r="J18" s="234" t="str">
        <f>IF(G18="","",VLOOKUP($B18,Baustoffe!$A$3:$F$101,5,FALSE))</f>
        <v/>
      </c>
      <c r="K18" s="234" t="str">
        <f>IF(H18="","",VLOOKUP($B18,Baustoffe!$A$3:$F$101,6,FALSE))</f>
        <v/>
      </c>
      <c r="L18" s="24" t="str">
        <f t="shared" si="7"/>
        <v/>
      </c>
      <c r="M18" s="24" t="str">
        <f t="shared" si="7"/>
        <v/>
      </c>
      <c r="N18" s="24" t="str">
        <f t="shared" si="7"/>
        <v/>
      </c>
      <c r="O18" s="35" t="str">
        <f t="shared" si="7"/>
        <v/>
      </c>
      <c r="Q18" t="s">
        <v>300</v>
      </c>
    </row>
    <row r="19" spans="1:17" x14ac:dyDescent="0.25">
      <c r="A19" s="242"/>
      <c r="B19" s="20"/>
      <c r="C19" s="207"/>
      <c r="D19" s="207"/>
      <c r="E19" s="245" t="str">
        <f>IF(B19="","",VLOOKUP($B19,Baustoffe!$A$3:$F$101,2,FALSE))</f>
        <v/>
      </c>
      <c r="F19" s="22" t="str">
        <f t="shared" si="0"/>
        <v/>
      </c>
      <c r="G19" s="23" t="str">
        <f t="shared" si="1"/>
        <v/>
      </c>
      <c r="H19" s="234" t="str">
        <f>IF(E19="","",VLOOKUP($B19,Baustoffe!$A$3:$F$101,3,FALSE))</f>
        <v/>
      </c>
      <c r="I19" s="234" t="str">
        <f>IF(F19="","",VLOOKUP($B19,Baustoffe!$A$3:$F$101,4,FALSE))</f>
        <v/>
      </c>
      <c r="J19" s="234" t="str">
        <f>IF(G19="","",VLOOKUP($B19,Baustoffe!$A$3:$F$101,5,FALSE))</f>
        <v/>
      </c>
      <c r="K19" s="234" t="str">
        <f>IF(H19="","",VLOOKUP($B19,Baustoffe!$A$3:$F$101,6,FALSE))</f>
        <v/>
      </c>
      <c r="L19" s="24" t="str">
        <f t="shared" si="7"/>
        <v/>
      </c>
      <c r="M19" s="24" t="str">
        <f t="shared" si="7"/>
        <v/>
      </c>
      <c r="N19" s="24" t="str">
        <f t="shared" si="7"/>
        <v/>
      </c>
      <c r="O19" s="35" t="str">
        <f t="shared" si="7"/>
        <v/>
      </c>
      <c r="Q19" t="s">
        <v>218</v>
      </c>
    </row>
    <row r="20" spans="1:17" x14ac:dyDescent="0.25">
      <c r="A20" s="242"/>
      <c r="B20" s="20"/>
      <c r="C20" s="207"/>
      <c r="D20" s="207"/>
      <c r="E20" s="245" t="str">
        <f>IF(B20="","",VLOOKUP($B20,Baustoffe!$A$3:$F$101,2,FALSE))</f>
        <v/>
      </c>
      <c r="F20" s="22" t="str">
        <f t="shared" si="0"/>
        <v/>
      </c>
      <c r="G20" s="23" t="str">
        <f t="shared" si="1"/>
        <v/>
      </c>
      <c r="H20" s="234" t="str">
        <f>IF(E20="","",VLOOKUP($B20,Baustoffe!$A$3:$F$101,3,FALSE))</f>
        <v/>
      </c>
      <c r="I20" s="234" t="str">
        <f>IF(F20="","",VLOOKUP($B20,Baustoffe!$A$3:$F$101,4,FALSE))</f>
        <v/>
      </c>
      <c r="J20" s="234" t="str">
        <f>IF(G20="","",VLOOKUP($B20,Baustoffe!$A$3:$F$101,5,FALSE))</f>
        <v/>
      </c>
      <c r="K20" s="234" t="str">
        <f>IF(H20="","",VLOOKUP($B20,Baustoffe!$A$3:$F$101,6,FALSE))</f>
        <v/>
      </c>
      <c r="L20" s="24" t="str">
        <f t="shared" si="7"/>
        <v/>
      </c>
      <c r="M20" s="24" t="str">
        <f t="shared" si="7"/>
        <v/>
      </c>
      <c r="N20" s="24" t="str">
        <f t="shared" si="7"/>
        <v/>
      </c>
      <c r="O20" s="35" t="str">
        <f t="shared" si="7"/>
        <v/>
      </c>
    </row>
    <row r="21" spans="1:17" x14ac:dyDescent="0.25">
      <c r="A21" s="242"/>
      <c r="B21" s="20"/>
      <c r="C21" s="207"/>
      <c r="D21" s="207"/>
      <c r="E21" s="245" t="str">
        <f>IF(B21="","",VLOOKUP($B21,Baustoffe!$A$3:$F$101,2,FALSE))</f>
        <v/>
      </c>
      <c r="F21" s="22" t="str">
        <f t="shared" si="0"/>
        <v/>
      </c>
      <c r="G21" s="23" t="str">
        <f t="shared" si="1"/>
        <v/>
      </c>
      <c r="H21" s="234" t="str">
        <f>IF(E21="","",VLOOKUP($B21,Baustoffe!$A$3:$F$101,3,FALSE))</f>
        <v/>
      </c>
      <c r="I21" s="234" t="str">
        <f>IF(F21="","",VLOOKUP($B21,Baustoffe!$A$3:$F$101,4,FALSE))</f>
        <v/>
      </c>
      <c r="J21" s="234" t="str">
        <f>IF(G21="","",VLOOKUP($B21,Baustoffe!$A$3:$F$101,5,FALSE))</f>
        <v/>
      </c>
      <c r="K21" s="234" t="str">
        <f>IF(H21="","",VLOOKUP($B21,Baustoffe!$A$3:$F$101,6,FALSE))</f>
        <v/>
      </c>
      <c r="L21" s="24" t="str">
        <f t="shared" si="7"/>
        <v/>
      </c>
      <c r="M21" s="24" t="str">
        <f t="shared" si="7"/>
        <v/>
      </c>
      <c r="N21" s="24" t="str">
        <f t="shared" si="7"/>
        <v/>
      </c>
      <c r="O21" s="35" t="str">
        <f t="shared" si="7"/>
        <v/>
      </c>
    </row>
    <row r="22" spans="1:17" x14ac:dyDescent="0.25">
      <c r="A22" s="242"/>
      <c r="B22" s="20"/>
      <c r="C22" s="207"/>
      <c r="D22" s="207"/>
      <c r="E22" s="245" t="str">
        <f>IF(B22="","",VLOOKUP($B22,Baustoffe!$A$3:$F$101,2,FALSE))</f>
        <v/>
      </c>
      <c r="F22" s="22" t="str">
        <f t="shared" si="0"/>
        <v/>
      </c>
      <c r="G22" s="23" t="str">
        <f t="shared" si="1"/>
        <v/>
      </c>
      <c r="H22" s="234" t="str">
        <f>IF(E22="","",VLOOKUP($B22,Baustoffe!$A$3:$F$101,3,FALSE))</f>
        <v/>
      </c>
      <c r="I22" s="234" t="str">
        <f>IF(F22="","",VLOOKUP($B22,Baustoffe!$A$3:$F$101,4,FALSE))</f>
        <v/>
      </c>
      <c r="J22" s="234" t="str">
        <f>IF(G22="","",VLOOKUP($B22,Baustoffe!$A$3:$F$101,5,FALSE))</f>
        <v/>
      </c>
      <c r="K22" s="234" t="str">
        <f>IF(H22="","",VLOOKUP($B22,Baustoffe!$A$3:$F$101,6,FALSE))</f>
        <v/>
      </c>
      <c r="L22" s="24" t="str">
        <f t="shared" si="7"/>
        <v/>
      </c>
      <c r="M22" s="24" t="str">
        <f t="shared" si="7"/>
        <v/>
      </c>
      <c r="N22" s="24" t="str">
        <f t="shared" si="7"/>
        <v/>
      </c>
      <c r="O22" s="35" t="str">
        <f t="shared" si="7"/>
        <v/>
      </c>
    </row>
    <row r="23" spans="1:17" x14ac:dyDescent="0.25">
      <c r="A23" s="242"/>
      <c r="B23" s="20"/>
      <c r="C23" s="207"/>
      <c r="D23" s="207"/>
      <c r="E23" s="245" t="str">
        <f>IF(B23="","",VLOOKUP($B23,Baustoffe!$A$3:$F$101,2,FALSE))</f>
        <v/>
      </c>
      <c r="F23" s="22" t="str">
        <f t="shared" si="0"/>
        <v/>
      </c>
      <c r="G23" s="23" t="str">
        <f t="shared" si="1"/>
        <v/>
      </c>
      <c r="H23" s="234" t="str">
        <f>IF(E23="","",VLOOKUP($B23,Baustoffe!$A$3:$F$101,3,FALSE))</f>
        <v/>
      </c>
      <c r="I23" s="234" t="str">
        <f>IF(F23="","",VLOOKUP($B23,Baustoffe!$A$3:$F$101,4,FALSE))</f>
        <v/>
      </c>
      <c r="J23" s="234" t="str">
        <f>IF(G23="","",VLOOKUP($B23,Baustoffe!$A$3:$F$101,5,FALSE))</f>
        <v/>
      </c>
      <c r="K23" s="234" t="str">
        <f>IF(H23="","",VLOOKUP($B23,Baustoffe!$A$3:$F$101,6,FALSE))</f>
        <v/>
      </c>
      <c r="L23" s="24" t="str">
        <f t="shared" si="7"/>
        <v/>
      </c>
      <c r="M23" s="24" t="str">
        <f t="shared" si="7"/>
        <v/>
      </c>
      <c r="N23" s="24" t="str">
        <f t="shared" si="7"/>
        <v/>
      </c>
      <c r="O23" s="35" t="str">
        <f t="shared" si="7"/>
        <v/>
      </c>
    </row>
    <row r="24" spans="1:17" x14ac:dyDescent="0.25">
      <c r="A24" s="242"/>
      <c r="B24" s="20"/>
      <c r="C24" s="207"/>
      <c r="D24" s="207"/>
      <c r="E24" s="245" t="str">
        <f>IF(B24="","",VLOOKUP($B24,Baustoffe!$A$3:$F$101,2,FALSE))</f>
        <v/>
      </c>
      <c r="F24" s="22" t="str">
        <f t="shared" si="0"/>
        <v/>
      </c>
      <c r="G24" s="23" t="str">
        <f t="shared" si="1"/>
        <v/>
      </c>
      <c r="H24" s="234" t="str">
        <f>IF(E24="","",VLOOKUP($B24,Baustoffe!$A$3:$F$101,3,FALSE))</f>
        <v/>
      </c>
      <c r="I24" s="234" t="str">
        <f>IF(F24="","",VLOOKUP($B24,Baustoffe!$A$3:$F$101,4,FALSE))</f>
        <v/>
      </c>
      <c r="J24" s="234" t="str">
        <f>IF(G24="","",VLOOKUP($B24,Baustoffe!$A$3:$F$101,5,FALSE))</f>
        <v/>
      </c>
      <c r="K24" s="234" t="str">
        <f>IF(H24="","",VLOOKUP($B24,Baustoffe!$A$3:$F$101,6,FALSE))</f>
        <v/>
      </c>
      <c r="L24" s="24" t="str">
        <f t="shared" si="7"/>
        <v/>
      </c>
      <c r="M24" s="24" t="str">
        <f t="shared" si="7"/>
        <v/>
      </c>
      <c r="N24" s="24" t="str">
        <f t="shared" si="7"/>
        <v/>
      </c>
      <c r="O24" s="35" t="str">
        <f t="shared" si="7"/>
        <v/>
      </c>
    </row>
    <row r="25" spans="1:17" ht="16.5" thickBot="1" x14ac:dyDescent="0.3">
      <c r="A25" s="243"/>
      <c r="B25" s="239"/>
      <c r="C25" s="208"/>
      <c r="D25" s="208"/>
      <c r="E25" s="246" t="str">
        <f>IF(B25="","",VLOOKUP($B25,Baustoffe!$A$3:$F$101,2,FALSE))</f>
        <v/>
      </c>
      <c r="F25" s="40" t="str">
        <f t="shared" si="0"/>
        <v/>
      </c>
      <c r="G25" s="41" t="str">
        <f t="shared" si="1"/>
        <v/>
      </c>
      <c r="H25" s="235" t="str">
        <f>IF(E25="","",VLOOKUP($B25,Baustoffe!$A$3:$F$101,3,FALSE))</f>
        <v/>
      </c>
      <c r="I25" s="235" t="str">
        <f>IF(F25="","",VLOOKUP($B25,Baustoffe!$A$3:$F$101,4,FALSE))</f>
        <v/>
      </c>
      <c r="J25" s="235" t="str">
        <f>IF(G25="","",VLOOKUP($B25,Baustoffe!$A$3:$F$101,5,FALSE))</f>
        <v/>
      </c>
      <c r="K25" s="235" t="str">
        <f>IF(H25="","",VLOOKUP($B25,Baustoffe!$A$3:$F$101,6,FALSE))</f>
        <v/>
      </c>
      <c r="L25" s="42" t="str">
        <f t="shared" si="7"/>
        <v/>
      </c>
      <c r="M25" s="42" t="str">
        <f t="shared" si="7"/>
        <v/>
      </c>
      <c r="N25" s="42" t="str">
        <f t="shared" si="7"/>
        <v/>
      </c>
      <c r="O25" s="43" t="str">
        <f t="shared" si="7"/>
        <v/>
      </c>
    </row>
    <row r="26" spans="1:17" ht="16.5" thickBot="1" x14ac:dyDescent="0.3">
      <c r="B26" s="17" t="s">
        <v>18</v>
      </c>
      <c r="L26" s="18">
        <f>SUM(L6:L25)</f>
        <v>36900.000000000007</v>
      </c>
      <c r="M26" s="18">
        <f>SUM(M6:M25)</f>
        <v>323.40000000000003</v>
      </c>
      <c r="N26" s="18">
        <f>SUM(N6:N25)</f>
        <v>4602.0000000000009</v>
      </c>
      <c r="O26" s="19">
        <f>SUM(O6:O25)</f>
        <v>8334.0000000000018</v>
      </c>
    </row>
    <row r="28" spans="1:17" ht="16.5" thickBot="1" x14ac:dyDescent="0.3"/>
    <row r="29" spans="1:17" ht="34.35" customHeight="1" thickBot="1" x14ac:dyDescent="0.3">
      <c r="A29" s="67" t="s">
        <v>19</v>
      </c>
      <c r="B29" s="16"/>
      <c r="C29" s="263" t="s">
        <v>32</v>
      </c>
      <c r="D29" s="264"/>
      <c r="E29" s="265"/>
      <c r="F29" s="279" t="s">
        <v>30</v>
      </c>
      <c r="G29" s="280"/>
      <c r="H29" s="280"/>
      <c r="I29" s="280"/>
      <c r="J29" s="280"/>
      <c r="K29" s="280"/>
      <c r="L29" s="280"/>
      <c r="M29" s="280"/>
      <c r="N29" s="280"/>
      <c r="O29" s="281"/>
    </row>
    <row r="30" spans="1:17" x14ac:dyDescent="0.25">
      <c r="A30" t="s">
        <v>29</v>
      </c>
    </row>
    <row r="31" spans="1:17" ht="16.5" thickBot="1" x14ac:dyDescent="0.3"/>
    <row r="32" spans="1:17" ht="30.75" thickBot="1" x14ac:dyDescent="0.3">
      <c r="A32" s="44" t="s">
        <v>31</v>
      </c>
      <c r="B32" s="45"/>
      <c r="C32" s="46" t="s">
        <v>20</v>
      </c>
      <c r="D32" s="47"/>
      <c r="E32" s="48"/>
      <c r="F32" s="46" t="s">
        <v>21</v>
      </c>
      <c r="G32" s="46" t="s">
        <v>22</v>
      </c>
      <c r="H32" s="49" t="s">
        <v>4</v>
      </c>
      <c r="I32" s="49" t="s">
        <v>5</v>
      </c>
      <c r="J32" s="49" t="s">
        <v>6</v>
      </c>
      <c r="K32" s="50" t="s">
        <v>13</v>
      </c>
      <c r="L32" s="51" t="s">
        <v>7</v>
      </c>
      <c r="M32" s="51" t="s">
        <v>8</v>
      </c>
      <c r="N32" s="51" t="s">
        <v>9</v>
      </c>
      <c r="O32" s="51" t="s">
        <v>15</v>
      </c>
    </row>
    <row r="33" spans="1:15" x14ac:dyDescent="0.25">
      <c r="A33" s="53" t="str">
        <f t="shared" ref="A33:B38" si="8">IF(A6="","",A6)</f>
        <v>Außenputz</v>
      </c>
      <c r="B33" s="54" t="str">
        <f t="shared" si="8"/>
        <v>Kalkzementputz</v>
      </c>
      <c r="C33" s="29">
        <v>100</v>
      </c>
      <c r="D33" s="266"/>
      <c r="E33" s="266"/>
      <c r="F33" s="61">
        <f t="shared" ref="F33:F38" si="9">IF(A6="","",F6)</f>
        <v>1.8</v>
      </c>
      <c r="G33" s="247">
        <f t="shared" ref="G33" si="10">IF(A6="","",C33*F33)</f>
        <v>180</v>
      </c>
      <c r="H33" s="64">
        <f t="shared" ref="H33:H51" si="11">IF(C33="","",0.43)</f>
        <v>0.43</v>
      </c>
      <c r="I33" s="30">
        <f>IF(C33="","",0)</f>
        <v>0</v>
      </c>
      <c r="J33" s="30">
        <f>IF(C33="","",0.195)</f>
        <v>0.19500000000000001</v>
      </c>
      <c r="K33" s="30">
        <f>IF(C33="","",0.91)</f>
        <v>0.91</v>
      </c>
      <c r="L33" s="31">
        <f>IF($C33="","",$G33*H33)</f>
        <v>77.400000000000006</v>
      </c>
      <c r="M33" s="31">
        <f>IF($C33="","",$G33*I33)</f>
        <v>0</v>
      </c>
      <c r="N33" s="31">
        <f>IF($C33="","",$G33*J33)</f>
        <v>35.1</v>
      </c>
      <c r="O33" s="55">
        <f>IF($C33="","",$G33*K33)</f>
        <v>163.80000000000001</v>
      </c>
    </row>
    <row r="34" spans="1:15" x14ac:dyDescent="0.25">
      <c r="A34" s="56" t="str">
        <f t="shared" si="8"/>
        <v>Mauerwerk</v>
      </c>
      <c r="B34" s="52" t="str">
        <f t="shared" si="8"/>
        <v>Bimsbeton-Leichtbausteine</v>
      </c>
      <c r="C34" s="21">
        <v>200</v>
      </c>
      <c r="D34" s="267"/>
      <c r="E34" s="267"/>
      <c r="F34" s="62">
        <f t="shared" si="9"/>
        <v>19.200000000000003</v>
      </c>
      <c r="G34" s="23">
        <f t="shared" ref="G34:G51" si="12">IF(C34="","",C34*F34)</f>
        <v>3840.0000000000005</v>
      </c>
      <c r="H34" s="65">
        <f t="shared" si="11"/>
        <v>0.43</v>
      </c>
      <c r="I34" s="22">
        <f t="shared" ref="I34:I51" si="13">IF(C34="","",0)</f>
        <v>0</v>
      </c>
      <c r="J34" s="22">
        <f t="shared" ref="J34:J51" si="14">IF(C34="","",0.195)</f>
        <v>0.19500000000000001</v>
      </c>
      <c r="K34" s="22">
        <f t="shared" ref="K34:K51" si="15">IF(C34="","",0.91)</f>
        <v>0.91</v>
      </c>
      <c r="L34" s="23">
        <f t="shared" ref="L34:O51" si="16">IF($C34="","",$G34*H34)</f>
        <v>1651.2000000000003</v>
      </c>
      <c r="M34" s="23">
        <f t="shared" si="16"/>
        <v>0</v>
      </c>
      <c r="N34" s="23">
        <f t="shared" si="16"/>
        <v>748.80000000000007</v>
      </c>
      <c r="O34" s="57">
        <f t="shared" si="16"/>
        <v>3494.4000000000005</v>
      </c>
    </row>
    <row r="35" spans="1:15" x14ac:dyDescent="0.25">
      <c r="A35" s="56" t="str">
        <f t="shared" si="8"/>
        <v/>
      </c>
      <c r="B35" s="52" t="str">
        <f t="shared" si="8"/>
        <v/>
      </c>
      <c r="C35" s="21"/>
      <c r="D35" s="267"/>
      <c r="E35" s="267"/>
      <c r="F35" s="62" t="str">
        <f t="shared" si="9"/>
        <v/>
      </c>
      <c r="G35" s="23" t="str">
        <f t="shared" si="12"/>
        <v/>
      </c>
      <c r="H35" s="65" t="str">
        <f t="shared" si="11"/>
        <v/>
      </c>
      <c r="I35" s="22" t="str">
        <f t="shared" si="13"/>
        <v/>
      </c>
      <c r="J35" s="22" t="str">
        <f t="shared" si="14"/>
        <v/>
      </c>
      <c r="K35" s="22" t="str">
        <f t="shared" si="15"/>
        <v/>
      </c>
      <c r="L35" s="23" t="str">
        <f t="shared" si="16"/>
        <v/>
      </c>
      <c r="M35" s="23" t="str">
        <f t="shared" si="16"/>
        <v/>
      </c>
      <c r="N35" s="23" t="str">
        <f t="shared" si="16"/>
        <v/>
      </c>
      <c r="O35" s="57" t="str">
        <f t="shared" si="16"/>
        <v/>
      </c>
    </row>
    <row r="36" spans="1:15" x14ac:dyDescent="0.25">
      <c r="A36" s="56" t="str">
        <f t="shared" si="8"/>
        <v/>
      </c>
      <c r="B36" s="52" t="str">
        <f t="shared" si="8"/>
        <v/>
      </c>
      <c r="C36" s="21"/>
      <c r="D36" s="267"/>
      <c r="E36" s="267"/>
      <c r="F36" s="62" t="str">
        <f t="shared" si="9"/>
        <v/>
      </c>
      <c r="G36" s="23" t="str">
        <f t="shared" si="12"/>
        <v/>
      </c>
      <c r="H36" s="65" t="str">
        <f t="shared" si="11"/>
        <v/>
      </c>
      <c r="I36" s="22" t="str">
        <f t="shared" si="13"/>
        <v/>
      </c>
      <c r="J36" s="22" t="str">
        <f t="shared" si="14"/>
        <v/>
      </c>
      <c r="K36" s="22" t="str">
        <f t="shared" si="15"/>
        <v/>
      </c>
      <c r="L36" s="23" t="str">
        <f t="shared" si="16"/>
        <v/>
      </c>
      <c r="M36" s="23" t="str">
        <f t="shared" si="16"/>
        <v/>
      </c>
      <c r="N36" s="23" t="str">
        <f t="shared" si="16"/>
        <v/>
      </c>
      <c r="O36" s="57" t="str">
        <f t="shared" si="16"/>
        <v/>
      </c>
    </row>
    <row r="37" spans="1:15" x14ac:dyDescent="0.25">
      <c r="A37" s="56" t="str">
        <f t="shared" si="8"/>
        <v/>
      </c>
      <c r="B37" s="52" t="str">
        <f t="shared" si="8"/>
        <v/>
      </c>
      <c r="C37" s="21"/>
      <c r="D37" s="267"/>
      <c r="E37" s="267"/>
      <c r="F37" s="62" t="str">
        <f t="shared" si="9"/>
        <v/>
      </c>
      <c r="G37" s="23" t="str">
        <f t="shared" si="12"/>
        <v/>
      </c>
      <c r="H37" s="65" t="str">
        <f t="shared" si="11"/>
        <v/>
      </c>
      <c r="I37" s="22" t="str">
        <f t="shared" si="13"/>
        <v/>
      </c>
      <c r="J37" s="22" t="str">
        <f t="shared" si="14"/>
        <v/>
      </c>
      <c r="K37" s="22" t="str">
        <f t="shared" si="15"/>
        <v/>
      </c>
      <c r="L37" s="23" t="str">
        <f t="shared" si="16"/>
        <v/>
      </c>
      <c r="M37" s="23" t="str">
        <f t="shared" si="16"/>
        <v/>
      </c>
      <c r="N37" s="23" t="str">
        <f t="shared" si="16"/>
        <v/>
      </c>
      <c r="O37" s="57" t="str">
        <f t="shared" si="16"/>
        <v/>
      </c>
    </row>
    <row r="38" spans="1:15" x14ac:dyDescent="0.25">
      <c r="A38" s="56" t="str">
        <f t="shared" si="8"/>
        <v/>
      </c>
      <c r="B38" s="52" t="str">
        <f t="shared" si="8"/>
        <v/>
      </c>
      <c r="C38" s="21"/>
      <c r="D38" s="267"/>
      <c r="E38" s="267"/>
      <c r="F38" s="62" t="str">
        <f t="shared" si="9"/>
        <v/>
      </c>
      <c r="G38" s="23" t="str">
        <f t="shared" si="12"/>
        <v/>
      </c>
      <c r="H38" s="65" t="str">
        <f t="shared" si="11"/>
        <v/>
      </c>
      <c r="I38" s="22" t="str">
        <f t="shared" si="13"/>
        <v/>
      </c>
      <c r="J38" s="22" t="str">
        <f t="shared" si="14"/>
        <v/>
      </c>
      <c r="K38" s="22" t="str">
        <f t="shared" si="15"/>
        <v/>
      </c>
      <c r="L38" s="23" t="str">
        <f t="shared" si="16"/>
        <v/>
      </c>
      <c r="M38" s="23" t="str">
        <f t="shared" si="16"/>
        <v/>
      </c>
      <c r="N38" s="23" t="str">
        <f t="shared" si="16"/>
        <v/>
      </c>
      <c r="O38" s="57" t="str">
        <f t="shared" si="16"/>
        <v/>
      </c>
    </row>
    <row r="39" spans="1:15" x14ac:dyDescent="0.25">
      <c r="A39" s="56" t="str">
        <f t="shared" ref="A39:B51" si="17">IF(A13="","",A13)</f>
        <v/>
      </c>
      <c r="B39" s="52" t="str">
        <f t="shared" si="17"/>
        <v/>
      </c>
      <c r="C39" s="21"/>
      <c r="D39" s="267"/>
      <c r="E39" s="267"/>
      <c r="F39" s="62" t="str">
        <f t="shared" ref="F39:F51" si="18">IF(A13="","",F13)</f>
        <v/>
      </c>
      <c r="G39" s="23" t="str">
        <f t="shared" si="12"/>
        <v/>
      </c>
      <c r="H39" s="65" t="str">
        <f t="shared" si="11"/>
        <v/>
      </c>
      <c r="I39" s="22" t="str">
        <f t="shared" si="13"/>
        <v/>
      </c>
      <c r="J39" s="22" t="str">
        <f t="shared" si="14"/>
        <v/>
      </c>
      <c r="K39" s="22" t="str">
        <f t="shared" si="15"/>
        <v/>
      </c>
      <c r="L39" s="23" t="str">
        <f t="shared" si="16"/>
        <v/>
      </c>
      <c r="M39" s="23" t="str">
        <f t="shared" si="16"/>
        <v/>
      </c>
      <c r="N39" s="23" t="str">
        <f t="shared" si="16"/>
        <v/>
      </c>
      <c r="O39" s="57" t="str">
        <f t="shared" si="16"/>
        <v/>
      </c>
    </row>
    <row r="40" spans="1:15" x14ac:dyDescent="0.25">
      <c r="A40" s="56" t="str">
        <f t="shared" si="17"/>
        <v/>
      </c>
      <c r="B40" s="52" t="str">
        <f t="shared" si="17"/>
        <v/>
      </c>
      <c r="C40" s="21"/>
      <c r="D40" s="267"/>
      <c r="E40" s="267"/>
      <c r="F40" s="62" t="str">
        <f t="shared" si="18"/>
        <v/>
      </c>
      <c r="G40" s="23" t="str">
        <f t="shared" si="12"/>
        <v/>
      </c>
      <c r="H40" s="65" t="str">
        <f t="shared" si="11"/>
        <v/>
      </c>
      <c r="I40" s="22" t="str">
        <f t="shared" si="13"/>
        <v/>
      </c>
      <c r="J40" s="22" t="str">
        <f t="shared" si="14"/>
        <v/>
      </c>
      <c r="K40" s="22" t="str">
        <f t="shared" si="15"/>
        <v/>
      </c>
      <c r="L40" s="23" t="str">
        <f t="shared" si="16"/>
        <v/>
      </c>
      <c r="M40" s="23" t="str">
        <f t="shared" si="16"/>
        <v/>
      </c>
      <c r="N40" s="23" t="str">
        <f t="shared" si="16"/>
        <v/>
      </c>
      <c r="O40" s="57" t="str">
        <f t="shared" si="16"/>
        <v/>
      </c>
    </row>
    <row r="41" spans="1:15" x14ac:dyDescent="0.25">
      <c r="A41" s="56" t="str">
        <f t="shared" si="17"/>
        <v/>
      </c>
      <c r="B41" s="52" t="str">
        <f t="shared" si="17"/>
        <v/>
      </c>
      <c r="C41" s="21"/>
      <c r="D41" s="267"/>
      <c r="E41" s="267"/>
      <c r="F41" s="62" t="str">
        <f t="shared" si="18"/>
        <v/>
      </c>
      <c r="G41" s="23" t="str">
        <f t="shared" si="12"/>
        <v/>
      </c>
      <c r="H41" s="65" t="str">
        <f t="shared" si="11"/>
        <v/>
      </c>
      <c r="I41" s="22" t="str">
        <f t="shared" si="13"/>
        <v/>
      </c>
      <c r="J41" s="22" t="str">
        <f t="shared" si="14"/>
        <v/>
      </c>
      <c r="K41" s="22" t="str">
        <f t="shared" si="15"/>
        <v/>
      </c>
      <c r="L41" s="23" t="str">
        <f t="shared" si="16"/>
        <v/>
      </c>
      <c r="M41" s="23" t="str">
        <f t="shared" si="16"/>
        <v/>
      </c>
      <c r="N41" s="23" t="str">
        <f t="shared" si="16"/>
        <v/>
      </c>
      <c r="O41" s="57" t="str">
        <f t="shared" si="16"/>
        <v/>
      </c>
    </row>
    <row r="42" spans="1:15" x14ac:dyDescent="0.25">
      <c r="A42" s="56" t="str">
        <f t="shared" si="17"/>
        <v/>
      </c>
      <c r="B42" s="52" t="str">
        <f t="shared" si="17"/>
        <v/>
      </c>
      <c r="C42" s="25"/>
      <c r="D42" s="267"/>
      <c r="E42" s="267"/>
      <c r="F42" s="62" t="str">
        <f t="shared" si="18"/>
        <v/>
      </c>
      <c r="G42" s="23" t="str">
        <f t="shared" si="12"/>
        <v/>
      </c>
      <c r="H42" s="65" t="str">
        <f t="shared" si="11"/>
        <v/>
      </c>
      <c r="I42" s="22" t="str">
        <f t="shared" si="13"/>
        <v/>
      </c>
      <c r="J42" s="22" t="str">
        <f t="shared" si="14"/>
        <v/>
      </c>
      <c r="K42" s="22" t="str">
        <f t="shared" si="15"/>
        <v/>
      </c>
      <c r="L42" s="23" t="str">
        <f t="shared" si="16"/>
        <v/>
      </c>
      <c r="M42" s="23" t="str">
        <f t="shared" si="16"/>
        <v/>
      </c>
      <c r="N42" s="23" t="str">
        <f t="shared" si="16"/>
        <v/>
      </c>
      <c r="O42" s="57" t="str">
        <f t="shared" si="16"/>
        <v/>
      </c>
    </row>
    <row r="43" spans="1:15" x14ac:dyDescent="0.25">
      <c r="A43" s="56" t="str">
        <f t="shared" si="17"/>
        <v/>
      </c>
      <c r="B43" s="52" t="str">
        <f t="shared" si="17"/>
        <v/>
      </c>
      <c r="C43" s="25"/>
      <c r="D43" s="267"/>
      <c r="E43" s="267"/>
      <c r="F43" s="62" t="str">
        <f t="shared" si="18"/>
        <v/>
      </c>
      <c r="G43" s="23" t="str">
        <f t="shared" si="12"/>
        <v/>
      </c>
      <c r="H43" s="65" t="str">
        <f t="shared" si="11"/>
        <v/>
      </c>
      <c r="I43" s="22" t="str">
        <f t="shared" si="13"/>
        <v/>
      </c>
      <c r="J43" s="22" t="str">
        <f t="shared" si="14"/>
        <v/>
      </c>
      <c r="K43" s="22" t="str">
        <f t="shared" si="15"/>
        <v/>
      </c>
      <c r="L43" s="23" t="str">
        <f t="shared" si="16"/>
        <v/>
      </c>
      <c r="M43" s="23" t="str">
        <f t="shared" si="16"/>
        <v/>
      </c>
      <c r="N43" s="23" t="str">
        <f t="shared" si="16"/>
        <v/>
      </c>
      <c r="O43" s="57" t="str">
        <f t="shared" si="16"/>
        <v/>
      </c>
    </row>
    <row r="44" spans="1:15" x14ac:dyDescent="0.25">
      <c r="A44" s="56" t="str">
        <f t="shared" si="17"/>
        <v/>
      </c>
      <c r="B44" s="52" t="str">
        <f t="shared" si="17"/>
        <v/>
      </c>
      <c r="C44" s="21"/>
      <c r="D44" s="267"/>
      <c r="E44" s="267"/>
      <c r="F44" s="62" t="str">
        <f t="shared" si="18"/>
        <v/>
      </c>
      <c r="G44" s="23" t="str">
        <f t="shared" si="12"/>
        <v/>
      </c>
      <c r="H44" s="65" t="str">
        <f t="shared" si="11"/>
        <v/>
      </c>
      <c r="I44" s="22" t="str">
        <f t="shared" si="13"/>
        <v/>
      </c>
      <c r="J44" s="22" t="str">
        <f t="shared" si="14"/>
        <v/>
      </c>
      <c r="K44" s="22" t="str">
        <f t="shared" si="15"/>
        <v/>
      </c>
      <c r="L44" s="23" t="str">
        <f t="shared" si="16"/>
        <v/>
      </c>
      <c r="M44" s="23" t="str">
        <f t="shared" si="16"/>
        <v/>
      </c>
      <c r="N44" s="23" t="str">
        <f t="shared" si="16"/>
        <v/>
      </c>
      <c r="O44" s="57" t="str">
        <f t="shared" si="16"/>
        <v/>
      </c>
    </row>
    <row r="45" spans="1:15" x14ac:dyDescent="0.25">
      <c r="A45" s="56" t="str">
        <f t="shared" si="17"/>
        <v/>
      </c>
      <c r="B45" s="52" t="str">
        <f t="shared" si="17"/>
        <v/>
      </c>
      <c r="C45" s="21"/>
      <c r="D45" s="267"/>
      <c r="E45" s="267"/>
      <c r="F45" s="62" t="str">
        <f t="shared" si="18"/>
        <v/>
      </c>
      <c r="G45" s="23" t="str">
        <f t="shared" si="12"/>
        <v/>
      </c>
      <c r="H45" s="65" t="str">
        <f t="shared" si="11"/>
        <v/>
      </c>
      <c r="I45" s="22" t="str">
        <f t="shared" si="13"/>
        <v/>
      </c>
      <c r="J45" s="22" t="str">
        <f t="shared" si="14"/>
        <v/>
      </c>
      <c r="K45" s="22" t="str">
        <f t="shared" si="15"/>
        <v/>
      </c>
      <c r="L45" s="23" t="str">
        <f t="shared" si="16"/>
        <v/>
      </c>
      <c r="M45" s="23" t="str">
        <f t="shared" si="16"/>
        <v/>
      </c>
      <c r="N45" s="23" t="str">
        <f t="shared" si="16"/>
        <v/>
      </c>
      <c r="O45" s="57" t="str">
        <f t="shared" si="16"/>
        <v/>
      </c>
    </row>
    <row r="46" spans="1:15" x14ac:dyDescent="0.25">
      <c r="A46" s="56" t="str">
        <f t="shared" si="17"/>
        <v/>
      </c>
      <c r="B46" s="52" t="str">
        <f t="shared" si="17"/>
        <v/>
      </c>
      <c r="C46" s="21"/>
      <c r="D46" s="267"/>
      <c r="E46" s="267"/>
      <c r="F46" s="62" t="str">
        <f t="shared" si="18"/>
        <v/>
      </c>
      <c r="G46" s="23" t="str">
        <f t="shared" si="12"/>
        <v/>
      </c>
      <c r="H46" s="65" t="str">
        <f t="shared" si="11"/>
        <v/>
      </c>
      <c r="I46" s="22" t="str">
        <f t="shared" si="13"/>
        <v/>
      </c>
      <c r="J46" s="22" t="str">
        <f t="shared" si="14"/>
        <v/>
      </c>
      <c r="K46" s="22" t="str">
        <f t="shared" si="15"/>
        <v/>
      </c>
      <c r="L46" s="23" t="str">
        <f t="shared" si="16"/>
        <v/>
      </c>
      <c r="M46" s="23" t="str">
        <f t="shared" si="16"/>
        <v/>
      </c>
      <c r="N46" s="23" t="str">
        <f t="shared" si="16"/>
        <v/>
      </c>
      <c r="O46" s="57" t="str">
        <f t="shared" si="16"/>
        <v/>
      </c>
    </row>
    <row r="47" spans="1:15" x14ac:dyDescent="0.25">
      <c r="A47" s="56" t="str">
        <f t="shared" si="17"/>
        <v/>
      </c>
      <c r="B47" s="52" t="str">
        <f t="shared" si="17"/>
        <v/>
      </c>
      <c r="C47" s="21"/>
      <c r="D47" s="267"/>
      <c r="E47" s="267"/>
      <c r="F47" s="62" t="str">
        <f t="shared" si="18"/>
        <v/>
      </c>
      <c r="G47" s="23" t="str">
        <f t="shared" si="12"/>
        <v/>
      </c>
      <c r="H47" s="65" t="str">
        <f t="shared" si="11"/>
        <v/>
      </c>
      <c r="I47" s="22" t="str">
        <f t="shared" si="13"/>
        <v/>
      </c>
      <c r="J47" s="22" t="str">
        <f t="shared" si="14"/>
        <v/>
      </c>
      <c r="K47" s="22" t="str">
        <f t="shared" si="15"/>
        <v/>
      </c>
      <c r="L47" s="23" t="str">
        <f t="shared" si="16"/>
        <v/>
      </c>
      <c r="M47" s="23" t="str">
        <f t="shared" si="16"/>
        <v/>
      </c>
      <c r="N47" s="23" t="str">
        <f t="shared" si="16"/>
        <v/>
      </c>
      <c r="O47" s="57" t="str">
        <f t="shared" si="16"/>
        <v/>
      </c>
    </row>
    <row r="48" spans="1:15" x14ac:dyDescent="0.25">
      <c r="A48" s="56" t="str">
        <f t="shared" si="17"/>
        <v/>
      </c>
      <c r="B48" s="52" t="str">
        <f t="shared" si="17"/>
        <v/>
      </c>
      <c r="C48" s="21"/>
      <c r="D48" s="267"/>
      <c r="E48" s="267"/>
      <c r="F48" s="62" t="str">
        <f t="shared" si="18"/>
        <v/>
      </c>
      <c r="G48" s="23" t="str">
        <f t="shared" si="12"/>
        <v/>
      </c>
      <c r="H48" s="65" t="str">
        <f t="shared" si="11"/>
        <v/>
      </c>
      <c r="I48" s="22" t="str">
        <f t="shared" si="13"/>
        <v/>
      </c>
      <c r="J48" s="22" t="str">
        <f t="shared" si="14"/>
        <v/>
      </c>
      <c r="K48" s="22" t="str">
        <f t="shared" si="15"/>
        <v/>
      </c>
      <c r="L48" s="23" t="str">
        <f t="shared" si="16"/>
        <v/>
      </c>
      <c r="M48" s="23" t="str">
        <f t="shared" si="16"/>
        <v/>
      </c>
      <c r="N48" s="23" t="str">
        <f t="shared" si="16"/>
        <v/>
      </c>
      <c r="O48" s="57" t="str">
        <f t="shared" si="16"/>
        <v/>
      </c>
    </row>
    <row r="49" spans="1:15" x14ac:dyDescent="0.25">
      <c r="A49" s="56" t="str">
        <f t="shared" si="17"/>
        <v/>
      </c>
      <c r="B49" s="52" t="str">
        <f t="shared" si="17"/>
        <v/>
      </c>
      <c r="C49" s="21"/>
      <c r="D49" s="267"/>
      <c r="E49" s="267"/>
      <c r="F49" s="62" t="str">
        <f t="shared" si="18"/>
        <v/>
      </c>
      <c r="G49" s="23" t="str">
        <f t="shared" si="12"/>
        <v/>
      </c>
      <c r="H49" s="65" t="str">
        <f t="shared" si="11"/>
        <v/>
      </c>
      <c r="I49" s="22" t="str">
        <f t="shared" si="13"/>
        <v/>
      </c>
      <c r="J49" s="22" t="str">
        <f t="shared" si="14"/>
        <v/>
      </c>
      <c r="K49" s="22" t="str">
        <f t="shared" si="15"/>
        <v/>
      </c>
      <c r="L49" s="23" t="str">
        <f t="shared" si="16"/>
        <v/>
      </c>
      <c r="M49" s="23" t="str">
        <f t="shared" si="16"/>
        <v/>
      </c>
      <c r="N49" s="23" t="str">
        <f t="shared" si="16"/>
        <v/>
      </c>
      <c r="O49" s="57" t="str">
        <f t="shared" si="16"/>
        <v/>
      </c>
    </row>
    <row r="50" spans="1:15" x14ac:dyDescent="0.25">
      <c r="A50" s="56" t="str">
        <f t="shared" si="17"/>
        <v/>
      </c>
      <c r="B50" s="52" t="str">
        <f t="shared" si="17"/>
        <v/>
      </c>
      <c r="C50" s="21"/>
      <c r="D50" s="267"/>
      <c r="E50" s="267"/>
      <c r="F50" s="62" t="str">
        <f t="shared" si="18"/>
        <v/>
      </c>
      <c r="G50" s="23" t="str">
        <f t="shared" si="12"/>
        <v/>
      </c>
      <c r="H50" s="65" t="str">
        <f t="shared" si="11"/>
        <v/>
      </c>
      <c r="I50" s="22" t="str">
        <f t="shared" si="13"/>
        <v/>
      </c>
      <c r="J50" s="22" t="str">
        <f t="shared" si="14"/>
        <v/>
      </c>
      <c r="K50" s="22" t="str">
        <f t="shared" si="15"/>
        <v/>
      </c>
      <c r="L50" s="23" t="str">
        <f t="shared" si="16"/>
        <v/>
      </c>
      <c r="M50" s="23" t="str">
        <f t="shared" si="16"/>
        <v/>
      </c>
      <c r="N50" s="23" t="str">
        <f t="shared" si="16"/>
        <v/>
      </c>
      <c r="O50" s="57" t="str">
        <f t="shared" si="16"/>
        <v/>
      </c>
    </row>
    <row r="51" spans="1:15" ht="16.5" thickBot="1" x14ac:dyDescent="0.3">
      <c r="A51" s="58" t="str">
        <f t="shared" si="17"/>
        <v/>
      </c>
      <c r="B51" s="59" t="str">
        <f t="shared" si="17"/>
        <v/>
      </c>
      <c r="C51" s="39"/>
      <c r="D51" s="268"/>
      <c r="E51" s="268"/>
      <c r="F51" s="63" t="str">
        <f t="shared" si="18"/>
        <v/>
      </c>
      <c r="G51" s="41" t="str">
        <f t="shared" si="12"/>
        <v/>
      </c>
      <c r="H51" s="66" t="str">
        <f t="shared" si="11"/>
        <v/>
      </c>
      <c r="I51" s="40" t="str">
        <f t="shared" si="13"/>
        <v/>
      </c>
      <c r="J51" s="40" t="str">
        <f t="shared" si="14"/>
        <v/>
      </c>
      <c r="K51" s="40" t="str">
        <f t="shared" si="15"/>
        <v/>
      </c>
      <c r="L51" s="41" t="str">
        <f t="shared" si="16"/>
        <v/>
      </c>
      <c r="M51" s="41" t="str">
        <f t="shared" si="16"/>
        <v/>
      </c>
      <c r="N51" s="41" t="str">
        <f t="shared" si="16"/>
        <v/>
      </c>
      <c r="O51" s="60" t="str">
        <f t="shared" si="16"/>
        <v/>
      </c>
    </row>
    <row r="52" spans="1:15" ht="16.5" thickBot="1" x14ac:dyDescent="0.3">
      <c r="B52" s="17" t="s">
        <v>18</v>
      </c>
      <c r="L52" s="18">
        <f>SUM(L33:L51)</f>
        <v>1728.6000000000004</v>
      </c>
      <c r="M52" s="18">
        <f>SUM(M33:M51)</f>
        <v>0</v>
      </c>
      <c r="N52" s="18">
        <f>SUM(N33:N51)</f>
        <v>783.90000000000009</v>
      </c>
      <c r="O52" s="19">
        <f>SUM(O33:O51)</f>
        <v>3658.2000000000007</v>
      </c>
    </row>
    <row r="55" spans="1:15" ht="16.350000000000001" customHeight="1" thickBot="1" x14ac:dyDescent="0.3">
      <c r="C55" s="269"/>
      <c r="D55" s="269"/>
      <c r="E55" s="269"/>
    </row>
    <row r="56" spans="1:15" ht="50.1" customHeight="1" thickBot="1" x14ac:dyDescent="0.3">
      <c r="A56" s="67" t="s">
        <v>23</v>
      </c>
      <c r="B56" s="16"/>
      <c r="C56" s="263" t="s">
        <v>24</v>
      </c>
      <c r="D56" s="265"/>
      <c r="E56" s="279" t="s">
        <v>30</v>
      </c>
      <c r="F56" s="280"/>
      <c r="G56" s="280"/>
      <c r="H56" s="280"/>
      <c r="I56" s="280"/>
      <c r="J56" s="280"/>
      <c r="K56" s="280"/>
      <c r="L56" s="280"/>
      <c r="M56" s="280"/>
      <c r="N56" s="280"/>
      <c r="O56" s="281"/>
    </row>
    <row r="57" spans="1:15" ht="36" customHeight="1" thickBot="1" x14ac:dyDescent="0.3">
      <c r="A57" s="44" t="s">
        <v>31</v>
      </c>
      <c r="B57" s="70"/>
      <c r="C57" s="77" t="s">
        <v>33</v>
      </c>
      <c r="D57" s="78" t="s">
        <v>27</v>
      </c>
      <c r="E57" s="72"/>
      <c r="F57" s="73"/>
      <c r="G57" s="73"/>
      <c r="H57" s="73"/>
      <c r="I57" s="73"/>
      <c r="J57" s="73"/>
      <c r="K57" s="74"/>
      <c r="L57" s="51" t="s">
        <v>7</v>
      </c>
      <c r="M57" s="51" t="s">
        <v>8</v>
      </c>
      <c r="N57" s="51" t="s">
        <v>9</v>
      </c>
      <c r="O57" s="51" t="s">
        <v>15</v>
      </c>
    </row>
    <row r="58" spans="1:15" ht="16.5" thickBot="1" x14ac:dyDescent="0.3">
      <c r="A58" s="53" t="str">
        <f t="shared" ref="A58:B63" si="19">IF(A6="","",A6)</f>
        <v>Außenputz</v>
      </c>
      <c r="B58" s="30" t="str">
        <f t="shared" si="19"/>
        <v>Kalkzementputz</v>
      </c>
      <c r="C58" s="29">
        <v>50</v>
      </c>
      <c r="D58" s="75">
        <f>IF(C58="","",IF(C58&lt;12,"ungültig",IF(((50/C58))&gt;5,5,IF(((50/C58))&gt;4,4,IF(((50/C58))&gt;3,3,IF(((50/C58))&gt;2,2,IF(((50/C58))&gt;1,1,0)))))))</f>
        <v>0</v>
      </c>
      <c r="E58" s="270"/>
      <c r="F58" s="270"/>
      <c r="G58" s="270"/>
      <c r="H58" s="270"/>
      <c r="I58" s="270"/>
      <c r="J58" s="270"/>
      <c r="K58" s="271"/>
      <c r="L58" s="31">
        <f t="shared" ref="L58:O63" si="20">IF($A6="","",(L6+L33)*($D58+1))</f>
        <v>2417.4</v>
      </c>
      <c r="M58" s="31">
        <f t="shared" si="20"/>
        <v>16.2</v>
      </c>
      <c r="N58" s="31">
        <f t="shared" si="20"/>
        <v>413.1</v>
      </c>
      <c r="O58" s="55">
        <f t="shared" si="20"/>
        <v>1009.8</v>
      </c>
    </row>
    <row r="59" spans="1:15" x14ac:dyDescent="0.25">
      <c r="A59" s="56" t="str">
        <f t="shared" si="19"/>
        <v>Mauerwerk</v>
      </c>
      <c r="B59" s="22" t="str">
        <f t="shared" si="19"/>
        <v>Bimsbeton-Leichtbausteine</v>
      </c>
      <c r="C59" s="21">
        <v>50</v>
      </c>
      <c r="D59" s="71">
        <f t="shared" ref="D59:D76" si="21">IF(C59="","",IF(C59&lt;12,"ungültig",IF(((50/C59))&gt;5,5,IF(((50/C59))&gt;4,4,IF(((50/C59))&gt;3,3,IF(((50/C59))&gt;2,2,IF(((50/C59))&gt;1,1,0)))))))</f>
        <v>0</v>
      </c>
      <c r="E59" s="272"/>
      <c r="F59" s="272"/>
      <c r="G59" s="272"/>
      <c r="H59" s="272"/>
      <c r="I59" s="272"/>
      <c r="J59" s="272"/>
      <c r="K59" s="273"/>
      <c r="L59" s="31">
        <f t="shared" si="20"/>
        <v>36211.200000000004</v>
      </c>
      <c r="M59" s="31">
        <f t="shared" si="20"/>
        <v>307.20000000000005</v>
      </c>
      <c r="N59" s="31">
        <f t="shared" si="20"/>
        <v>4972.8000000000011</v>
      </c>
      <c r="O59" s="55">
        <f t="shared" si="20"/>
        <v>10982.400000000001</v>
      </c>
    </row>
    <row r="60" spans="1:15" x14ac:dyDescent="0.25">
      <c r="A60" s="56" t="str">
        <f t="shared" si="19"/>
        <v/>
      </c>
      <c r="B60" s="22" t="str">
        <f t="shared" si="19"/>
        <v/>
      </c>
      <c r="C60" s="21"/>
      <c r="D60" s="71" t="str">
        <f t="shared" si="21"/>
        <v/>
      </c>
      <c r="E60" s="272"/>
      <c r="F60" s="272"/>
      <c r="G60" s="272"/>
      <c r="H60" s="272"/>
      <c r="I60" s="272"/>
      <c r="J60" s="272"/>
      <c r="K60" s="273"/>
      <c r="L60" s="23" t="str">
        <f t="shared" si="20"/>
        <v/>
      </c>
      <c r="M60" s="23" t="str">
        <f t="shared" si="20"/>
        <v/>
      </c>
      <c r="N60" s="23" t="str">
        <f t="shared" si="20"/>
        <v/>
      </c>
      <c r="O60" s="57" t="str">
        <f t="shared" si="20"/>
        <v/>
      </c>
    </row>
    <row r="61" spans="1:15" x14ac:dyDescent="0.25">
      <c r="A61" s="56" t="str">
        <f t="shared" si="19"/>
        <v/>
      </c>
      <c r="B61" s="22" t="str">
        <f t="shared" si="19"/>
        <v/>
      </c>
      <c r="C61" s="21"/>
      <c r="D61" s="71" t="str">
        <f t="shared" si="21"/>
        <v/>
      </c>
      <c r="E61" s="272"/>
      <c r="F61" s="272"/>
      <c r="G61" s="272"/>
      <c r="H61" s="272"/>
      <c r="I61" s="272"/>
      <c r="J61" s="272"/>
      <c r="K61" s="273"/>
      <c r="L61" s="23" t="str">
        <f t="shared" si="20"/>
        <v/>
      </c>
      <c r="M61" s="23" t="str">
        <f t="shared" si="20"/>
        <v/>
      </c>
      <c r="N61" s="23" t="str">
        <f t="shared" si="20"/>
        <v/>
      </c>
      <c r="O61" s="57" t="str">
        <f t="shared" si="20"/>
        <v/>
      </c>
    </row>
    <row r="62" spans="1:15" x14ac:dyDescent="0.25">
      <c r="A62" s="56" t="str">
        <f t="shared" si="19"/>
        <v/>
      </c>
      <c r="B62" s="22" t="str">
        <f t="shared" si="19"/>
        <v/>
      </c>
      <c r="C62" s="21"/>
      <c r="D62" s="71" t="str">
        <f t="shared" si="21"/>
        <v/>
      </c>
      <c r="E62" s="272"/>
      <c r="F62" s="272"/>
      <c r="G62" s="272"/>
      <c r="H62" s="272"/>
      <c r="I62" s="272"/>
      <c r="J62" s="272"/>
      <c r="K62" s="273"/>
      <c r="L62" s="23" t="str">
        <f t="shared" si="20"/>
        <v/>
      </c>
      <c r="M62" s="23" t="str">
        <f t="shared" si="20"/>
        <v/>
      </c>
      <c r="N62" s="23" t="str">
        <f t="shared" si="20"/>
        <v/>
      </c>
      <c r="O62" s="57" t="str">
        <f t="shared" si="20"/>
        <v/>
      </c>
    </row>
    <row r="63" spans="1:15" x14ac:dyDescent="0.25">
      <c r="A63" s="56" t="str">
        <f t="shared" si="19"/>
        <v/>
      </c>
      <c r="B63" s="22" t="str">
        <f t="shared" si="19"/>
        <v/>
      </c>
      <c r="C63" s="21"/>
      <c r="D63" s="71" t="str">
        <f t="shared" si="21"/>
        <v/>
      </c>
      <c r="E63" s="272"/>
      <c r="F63" s="272"/>
      <c r="G63" s="272"/>
      <c r="H63" s="272"/>
      <c r="I63" s="272"/>
      <c r="J63" s="272"/>
      <c r="K63" s="273"/>
      <c r="L63" s="23" t="str">
        <f t="shared" si="20"/>
        <v/>
      </c>
      <c r="M63" s="23" t="str">
        <f t="shared" si="20"/>
        <v/>
      </c>
      <c r="N63" s="23" t="str">
        <f t="shared" si="20"/>
        <v/>
      </c>
      <c r="O63" s="57" t="str">
        <f t="shared" si="20"/>
        <v/>
      </c>
    </row>
    <row r="64" spans="1:15" x14ac:dyDescent="0.25">
      <c r="A64" s="56" t="str">
        <f t="shared" ref="A64:B76" si="22">IF(A13="","",A13)</f>
        <v/>
      </c>
      <c r="B64" s="22" t="str">
        <f t="shared" si="22"/>
        <v/>
      </c>
      <c r="C64" s="21"/>
      <c r="D64" s="71" t="str">
        <f t="shared" si="21"/>
        <v/>
      </c>
      <c r="E64" s="272"/>
      <c r="F64" s="272"/>
      <c r="G64" s="272"/>
      <c r="H64" s="272"/>
      <c r="I64" s="272"/>
      <c r="J64" s="272"/>
      <c r="K64" s="273"/>
      <c r="L64" s="23" t="str">
        <f t="shared" ref="L64:O76" si="23">IF($A13="","",(L13+L39)*($D64+1))</f>
        <v/>
      </c>
      <c r="M64" s="23" t="str">
        <f t="shared" si="23"/>
        <v/>
      </c>
      <c r="N64" s="23" t="str">
        <f t="shared" si="23"/>
        <v/>
      </c>
      <c r="O64" s="57" t="str">
        <f t="shared" si="23"/>
        <v/>
      </c>
    </row>
    <row r="65" spans="1:15" x14ac:dyDescent="0.25">
      <c r="A65" s="56" t="str">
        <f t="shared" si="22"/>
        <v/>
      </c>
      <c r="B65" s="22" t="str">
        <f t="shared" si="22"/>
        <v/>
      </c>
      <c r="C65" s="207"/>
      <c r="D65" s="71" t="str">
        <f t="shared" si="21"/>
        <v/>
      </c>
      <c r="E65" s="272"/>
      <c r="F65" s="272"/>
      <c r="G65" s="272"/>
      <c r="H65" s="272"/>
      <c r="I65" s="272"/>
      <c r="J65" s="272"/>
      <c r="K65" s="273"/>
      <c r="L65" s="23" t="str">
        <f t="shared" si="23"/>
        <v/>
      </c>
      <c r="M65" s="23" t="str">
        <f t="shared" si="23"/>
        <v/>
      </c>
      <c r="N65" s="23" t="str">
        <f t="shared" si="23"/>
        <v/>
      </c>
      <c r="O65" s="57" t="str">
        <f t="shared" si="23"/>
        <v/>
      </c>
    </row>
    <row r="66" spans="1:15" x14ac:dyDescent="0.25">
      <c r="A66" s="56" t="str">
        <f t="shared" si="22"/>
        <v/>
      </c>
      <c r="B66" s="22" t="str">
        <f t="shared" si="22"/>
        <v/>
      </c>
      <c r="C66" s="25"/>
      <c r="D66" s="71" t="str">
        <f t="shared" si="21"/>
        <v/>
      </c>
      <c r="E66" s="272"/>
      <c r="F66" s="272"/>
      <c r="G66" s="272"/>
      <c r="H66" s="272"/>
      <c r="I66" s="272"/>
      <c r="J66" s="272"/>
      <c r="K66" s="273"/>
      <c r="L66" s="23" t="str">
        <f t="shared" si="23"/>
        <v/>
      </c>
      <c r="M66" s="23" t="str">
        <f t="shared" si="23"/>
        <v/>
      </c>
      <c r="N66" s="23" t="str">
        <f t="shared" si="23"/>
        <v/>
      </c>
      <c r="O66" s="57" t="str">
        <f t="shared" si="23"/>
        <v/>
      </c>
    </row>
    <row r="67" spans="1:15" x14ac:dyDescent="0.25">
      <c r="A67" s="56" t="str">
        <f t="shared" si="22"/>
        <v/>
      </c>
      <c r="B67" s="22" t="str">
        <f t="shared" si="22"/>
        <v/>
      </c>
      <c r="C67" s="21"/>
      <c r="D67" s="71" t="str">
        <f t="shared" si="21"/>
        <v/>
      </c>
      <c r="E67" s="272"/>
      <c r="F67" s="272"/>
      <c r="G67" s="272"/>
      <c r="H67" s="272"/>
      <c r="I67" s="272"/>
      <c r="J67" s="272"/>
      <c r="K67" s="273"/>
      <c r="L67" s="23" t="str">
        <f t="shared" si="23"/>
        <v/>
      </c>
      <c r="M67" s="23" t="str">
        <f t="shared" si="23"/>
        <v/>
      </c>
      <c r="N67" s="23" t="str">
        <f t="shared" si="23"/>
        <v/>
      </c>
      <c r="O67" s="57" t="str">
        <f t="shared" si="23"/>
        <v/>
      </c>
    </row>
    <row r="68" spans="1:15" x14ac:dyDescent="0.25">
      <c r="A68" s="56" t="str">
        <f t="shared" si="22"/>
        <v/>
      </c>
      <c r="B68" s="22" t="str">
        <f t="shared" si="22"/>
        <v/>
      </c>
      <c r="C68" s="21"/>
      <c r="D68" s="71" t="str">
        <f t="shared" si="21"/>
        <v/>
      </c>
      <c r="E68" s="272"/>
      <c r="F68" s="272"/>
      <c r="G68" s="272"/>
      <c r="H68" s="272"/>
      <c r="I68" s="272"/>
      <c r="J68" s="272"/>
      <c r="K68" s="273"/>
      <c r="L68" s="23" t="str">
        <f t="shared" si="23"/>
        <v/>
      </c>
      <c r="M68" s="23" t="str">
        <f t="shared" si="23"/>
        <v/>
      </c>
      <c r="N68" s="23" t="str">
        <f t="shared" si="23"/>
        <v/>
      </c>
      <c r="O68" s="57" t="str">
        <f t="shared" si="23"/>
        <v/>
      </c>
    </row>
    <row r="69" spans="1:15" x14ac:dyDescent="0.25">
      <c r="A69" s="56" t="str">
        <f t="shared" si="22"/>
        <v/>
      </c>
      <c r="B69" s="22" t="str">
        <f t="shared" si="22"/>
        <v/>
      </c>
      <c r="C69" s="21"/>
      <c r="D69" s="71" t="str">
        <f t="shared" si="21"/>
        <v/>
      </c>
      <c r="E69" s="272"/>
      <c r="F69" s="272"/>
      <c r="G69" s="272"/>
      <c r="H69" s="272"/>
      <c r="I69" s="272"/>
      <c r="J69" s="272"/>
      <c r="K69" s="273"/>
      <c r="L69" s="23" t="str">
        <f t="shared" si="23"/>
        <v/>
      </c>
      <c r="M69" s="23" t="str">
        <f t="shared" si="23"/>
        <v/>
      </c>
      <c r="N69" s="23" t="str">
        <f t="shared" si="23"/>
        <v/>
      </c>
      <c r="O69" s="57" t="str">
        <f t="shared" si="23"/>
        <v/>
      </c>
    </row>
    <row r="70" spans="1:15" x14ac:dyDescent="0.25">
      <c r="A70" s="56" t="str">
        <f t="shared" si="22"/>
        <v/>
      </c>
      <c r="B70" s="22" t="str">
        <f t="shared" si="22"/>
        <v/>
      </c>
      <c r="C70" s="21"/>
      <c r="D70" s="71" t="str">
        <f t="shared" si="21"/>
        <v/>
      </c>
      <c r="E70" s="272"/>
      <c r="F70" s="272"/>
      <c r="G70" s="272"/>
      <c r="H70" s="272"/>
      <c r="I70" s="272"/>
      <c r="J70" s="272"/>
      <c r="K70" s="273"/>
      <c r="L70" s="23" t="str">
        <f t="shared" si="23"/>
        <v/>
      </c>
      <c r="M70" s="23" t="str">
        <f t="shared" si="23"/>
        <v/>
      </c>
      <c r="N70" s="23" t="str">
        <f t="shared" si="23"/>
        <v/>
      </c>
      <c r="O70" s="57" t="str">
        <f t="shared" si="23"/>
        <v/>
      </c>
    </row>
    <row r="71" spans="1:15" x14ac:dyDescent="0.25">
      <c r="A71" s="56" t="str">
        <f t="shared" si="22"/>
        <v/>
      </c>
      <c r="B71" s="22" t="str">
        <f t="shared" si="22"/>
        <v/>
      </c>
      <c r="C71" s="21"/>
      <c r="D71" s="71" t="str">
        <f t="shared" si="21"/>
        <v/>
      </c>
      <c r="E71" s="272"/>
      <c r="F71" s="272"/>
      <c r="G71" s="272"/>
      <c r="H71" s="272"/>
      <c r="I71" s="272"/>
      <c r="J71" s="272"/>
      <c r="K71" s="273"/>
      <c r="L71" s="23" t="str">
        <f t="shared" si="23"/>
        <v/>
      </c>
      <c r="M71" s="23" t="str">
        <f t="shared" si="23"/>
        <v/>
      </c>
      <c r="N71" s="23" t="str">
        <f t="shared" si="23"/>
        <v/>
      </c>
      <c r="O71" s="57" t="str">
        <f t="shared" si="23"/>
        <v/>
      </c>
    </row>
    <row r="72" spans="1:15" x14ac:dyDescent="0.25">
      <c r="A72" s="56" t="str">
        <f t="shared" si="22"/>
        <v/>
      </c>
      <c r="B72" s="22" t="str">
        <f t="shared" si="22"/>
        <v/>
      </c>
      <c r="C72" s="21"/>
      <c r="D72" s="71" t="str">
        <f t="shared" si="21"/>
        <v/>
      </c>
      <c r="E72" s="272"/>
      <c r="F72" s="272"/>
      <c r="G72" s="272"/>
      <c r="H72" s="272"/>
      <c r="I72" s="272"/>
      <c r="J72" s="272"/>
      <c r="K72" s="273"/>
      <c r="L72" s="23" t="str">
        <f t="shared" si="23"/>
        <v/>
      </c>
      <c r="M72" s="23" t="str">
        <f t="shared" si="23"/>
        <v/>
      </c>
      <c r="N72" s="23" t="str">
        <f t="shared" si="23"/>
        <v/>
      </c>
      <c r="O72" s="57" t="str">
        <f t="shared" si="23"/>
        <v/>
      </c>
    </row>
    <row r="73" spans="1:15" x14ac:dyDescent="0.25">
      <c r="A73" s="56" t="str">
        <f t="shared" si="22"/>
        <v/>
      </c>
      <c r="B73" s="22" t="str">
        <f t="shared" si="22"/>
        <v/>
      </c>
      <c r="C73" s="21"/>
      <c r="D73" s="71" t="str">
        <f t="shared" si="21"/>
        <v/>
      </c>
      <c r="E73" s="272"/>
      <c r="F73" s="272"/>
      <c r="G73" s="272"/>
      <c r="H73" s="272"/>
      <c r="I73" s="272"/>
      <c r="J73" s="272"/>
      <c r="K73" s="273"/>
      <c r="L73" s="23" t="str">
        <f t="shared" si="23"/>
        <v/>
      </c>
      <c r="M73" s="23" t="str">
        <f t="shared" si="23"/>
        <v/>
      </c>
      <c r="N73" s="23" t="str">
        <f t="shared" si="23"/>
        <v/>
      </c>
      <c r="O73" s="57" t="str">
        <f t="shared" si="23"/>
        <v/>
      </c>
    </row>
    <row r="74" spans="1:15" x14ac:dyDescent="0.25">
      <c r="A74" s="56" t="str">
        <f t="shared" si="22"/>
        <v/>
      </c>
      <c r="B74" s="22" t="str">
        <f t="shared" si="22"/>
        <v/>
      </c>
      <c r="C74" s="21"/>
      <c r="D74" s="71" t="str">
        <f t="shared" si="21"/>
        <v/>
      </c>
      <c r="E74" s="272"/>
      <c r="F74" s="272"/>
      <c r="G74" s="272"/>
      <c r="H74" s="272"/>
      <c r="I74" s="272"/>
      <c r="J74" s="272"/>
      <c r="K74" s="273"/>
      <c r="L74" s="23" t="str">
        <f t="shared" si="23"/>
        <v/>
      </c>
      <c r="M74" s="23" t="str">
        <f t="shared" si="23"/>
        <v/>
      </c>
      <c r="N74" s="23" t="str">
        <f t="shared" si="23"/>
        <v/>
      </c>
      <c r="O74" s="57" t="str">
        <f t="shared" si="23"/>
        <v/>
      </c>
    </row>
    <row r="75" spans="1:15" x14ac:dyDescent="0.25">
      <c r="A75" s="56" t="str">
        <f t="shared" si="22"/>
        <v/>
      </c>
      <c r="B75" s="22" t="str">
        <f t="shared" si="22"/>
        <v/>
      </c>
      <c r="C75" s="21"/>
      <c r="D75" s="71" t="str">
        <f t="shared" si="21"/>
        <v/>
      </c>
      <c r="E75" s="272"/>
      <c r="F75" s="272"/>
      <c r="G75" s="272"/>
      <c r="H75" s="272"/>
      <c r="I75" s="272"/>
      <c r="J75" s="272"/>
      <c r="K75" s="273"/>
      <c r="L75" s="23" t="str">
        <f t="shared" si="23"/>
        <v/>
      </c>
      <c r="M75" s="23" t="str">
        <f t="shared" si="23"/>
        <v/>
      </c>
      <c r="N75" s="23" t="str">
        <f t="shared" si="23"/>
        <v/>
      </c>
      <c r="O75" s="57" t="str">
        <f t="shared" si="23"/>
        <v/>
      </c>
    </row>
    <row r="76" spans="1:15" ht="16.5" thickBot="1" x14ac:dyDescent="0.3">
      <c r="A76" s="58" t="str">
        <f t="shared" si="22"/>
        <v/>
      </c>
      <c r="B76" s="40" t="str">
        <f t="shared" si="22"/>
        <v/>
      </c>
      <c r="C76" s="39"/>
      <c r="D76" s="76" t="str">
        <f t="shared" si="21"/>
        <v/>
      </c>
      <c r="E76" s="274"/>
      <c r="F76" s="274"/>
      <c r="G76" s="274"/>
      <c r="H76" s="274"/>
      <c r="I76" s="274"/>
      <c r="J76" s="274"/>
      <c r="K76" s="275"/>
      <c r="L76" s="41" t="str">
        <f t="shared" si="23"/>
        <v/>
      </c>
      <c r="M76" s="41" t="str">
        <f t="shared" si="23"/>
        <v/>
      </c>
      <c r="N76" s="41" t="str">
        <f t="shared" si="23"/>
        <v/>
      </c>
      <c r="O76" s="60" t="str">
        <f t="shared" si="23"/>
        <v/>
      </c>
    </row>
    <row r="77" spans="1:15" ht="16.5" thickBot="1" x14ac:dyDescent="0.3">
      <c r="B77" s="17" t="s">
        <v>26</v>
      </c>
      <c r="L77" s="18">
        <f>SUM(L58:L76)</f>
        <v>38628.600000000006</v>
      </c>
      <c r="M77" s="18">
        <f>SUM(M58:M76)</f>
        <v>323.40000000000003</v>
      </c>
      <c r="N77" s="18">
        <f>SUM(N58:N76)</f>
        <v>5385.9000000000015</v>
      </c>
      <c r="O77" s="19">
        <f>SUM(O58:O76)</f>
        <v>11992.2</v>
      </c>
    </row>
  </sheetData>
  <sheetProtection sheet="1" objects="1" scenarios="1" selectLockedCells="1"/>
  <mergeCells count="8">
    <mergeCell ref="E58:K76"/>
    <mergeCell ref="A5:O5"/>
    <mergeCell ref="C29:E29"/>
    <mergeCell ref="F29:O29"/>
    <mergeCell ref="D33:E51"/>
    <mergeCell ref="C55:E55"/>
    <mergeCell ref="C56:D56"/>
    <mergeCell ref="E56:O56"/>
  </mergeCells>
  <dataValidations count="1">
    <dataValidation type="list" allowBlank="1" showInputMessage="1" showErrorMessage="1" sqref="A6:A25">
      <formula1>$Q$8:$Q$19</formula1>
    </dataValidation>
  </dataValidations>
  <pageMargins left="0.75" right="0.75" top="1" bottom="1" header="0.5" footer="0.5"/>
  <pageSetup paperSize="9" scale="33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Baustoffe!$A$1:$A$101</xm:f>
          </x14:formula1>
          <xm:sqref>B6:B25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8000"/>
    <pageSetUpPr fitToPage="1"/>
  </sheetPr>
  <dimension ref="A1:Q79"/>
  <sheetViews>
    <sheetView workbookViewId="0">
      <selection activeCell="B15" sqref="B15"/>
    </sheetView>
  </sheetViews>
  <sheetFormatPr baseColWidth="10" defaultRowHeight="15.75" x14ac:dyDescent="0.25"/>
  <cols>
    <col min="1" max="1" width="32.5" customWidth="1"/>
    <col min="2" max="2" width="35.625" customWidth="1"/>
    <col min="15" max="15" width="12.125" bestFit="1" customWidth="1"/>
    <col min="17" max="17" width="38.875" hidden="1" customWidth="1"/>
  </cols>
  <sheetData>
    <row r="1" spans="1:17" ht="16.5" thickBot="1" x14ac:dyDescent="0.3"/>
    <row r="2" spans="1:17" s="6" customFormat="1" ht="24" customHeight="1" thickBot="1" x14ac:dyDescent="0.3">
      <c r="A2" s="14" t="s">
        <v>38</v>
      </c>
      <c r="B2" s="14" t="s">
        <v>16</v>
      </c>
      <c r="C2" s="3" t="s">
        <v>0</v>
      </c>
      <c r="D2" s="4"/>
      <c r="E2" s="4"/>
      <c r="F2" s="4"/>
      <c r="G2" s="5"/>
      <c r="H2" s="3" t="s">
        <v>14</v>
      </c>
      <c r="I2" s="4"/>
      <c r="J2" s="4"/>
      <c r="K2" s="5"/>
      <c r="L2" s="3" t="s">
        <v>1</v>
      </c>
      <c r="M2" s="4"/>
      <c r="N2" s="4"/>
      <c r="O2" s="5"/>
    </row>
    <row r="3" spans="1:17" ht="30.75" thickBot="1" x14ac:dyDescent="0.3">
      <c r="A3" s="15"/>
      <c r="B3" s="13" t="s">
        <v>17</v>
      </c>
      <c r="C3" s="10" t="s">
        <v>2</v>
      </c>
      <c r="D3" s="10" t="s">
        <v>3</v>
      </c>
      <c r="E3" s="10" t="s">
        <v>11</v>
      </c>
      <c r="F3" s="10" t="s">
        <v>10</v>
      </c>
      <c r="G3" s="12" t="s">
        <v>12</v>
      </c>
      <c r="H3" s="10" t="s">
        <v>4</v>
      </c>
      <c r="I3" s="10" t="s">
        <v>5</v>
      </c>
      <c r="J3" s="10" t="s">
        <v>6</v>
      </c>
      <c r="K3" s="11" t="s">
        <v>13</v>
      </c>
      <c r="L3" s="2" t="s">
        <v>7</v>
      </c>
      <c r="M3" s="2" t="s">
        <v>8</v>
      </c>
      <c r="N3" s="2" t="s">
        <v>9</v>
      </c>
      <c r="O3" s="2" t="s">
        <v>15</v>
      </c>
    </row>
    <row r="4" spans="1:17" ht="30" customHeight="1" thickBot="1" x14ac:dyDescent="0.35">
      <c r="A4" s="8"/>
      <c r="B4" s="69" t="s">
        <v>39</v>
      </c>
      <c r="C4" s="9"/>
      <c r="D4" s="9"/>
      <c r="E4" s="9"/>
      <c r="F4" s="9"/>
      <c r="G4" s="9"/>
      <c r="H4" s="9"/>
      <c r="I4" s="9"/>
      <c r="J4" s="9"/>
      <c r="K4" s="9"/>
      <c r="L4" s="68">
        <f>L79</f>
        <v>126372.71999999999</v>
      </c>
      <c r="M4" s="68">
        <f>M79</f>
        <v>1040.6399999999999</v>
      </c>
      <c r="N4" s="68">
        <f>N79</f>
        <v>16877.879999999997</v>
      </c>
      <c r="O4" s="68">
        <f>O79</f>
        <v>56649.84</v>
      </c>
    </row>
    <row r="5" spans="1:17" s="7" customFormat="1" ht="27" customHeight="1" thickBot="1" x14ac:dyDescent="0.3">
      <c r="A5" s="282" t="s">
        <v>37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4"/>
    </row>
    <row r="6" spans="1:17" x14ac:dyDescent="0.25">
      <c r="A6" s="27" t="s">
        <v>310</v>
      </c>
      <c r="B6" s="28" t="s">
        <v>220</v>
      </c>
      <c r="C6" s="29">
        <v>135.5</v>
      </c>
      <c r="D6" s="29">
        <v>0.24</v>
      </c>
      <c r="E6" s="251">
        <f>IF(B6="","",VLOOKUP($B6,Baustoffe!$A$3:$F$101,2,FALSE))</f>
        <v>2</v>
      </c>
      <c r="F6" s="30">
        <f t="shared" ref="F6:F25" si="0">IF(B6="","",IF(C6="","Fläche fehlt",IF(D6="","Dicke fehlt",IF(E6="","Dichte fehlt",C6*D6*E6))))</f>
        <v>65.039999999999992</v>
      </c>
      <c r="G6" s="31">
        <f t="shared" ref="G6:G25" si="1">IF(B6="","",F6*1000)</f>
        <v>65039.999999999993</v>
      </c>
      <c r="H6" s="237">
        <f>IF(E6="","",VLOOKUP($B6,Baustoffe!$A$3:$F$101,3,FALSE))</f>
        <v>1.9</v>
      </c>
      <c r="I6" s="237">
        <f>IF(F6="","",VLOOKUP($B6,Baustoffe!$A$3:$F$101,4,FALSE))</f>
        <v>1.6E-2</v>
      </c>
      <c r="J6" s="237">
        <f>IF(G6="","",VLOOKUP($B6,Baustoffe!$A$3:$F$101,5,FALSE))</f>
        <v>0.24</v>
      </c>
      <c r="K6" s="237">
        <f>IF(H6="","",VLOOKUP($B6,Baustoffe!$A$3:$F$101,6,FALSE))</f>
        <v>0.78</v>
      </c>
      <c r="L6" s="32">
        <f t="shared" ref="L6:O13" si="2">IF(B6="","",H6*$G6)</f>
        <v>123575.99999999999</v>
      </c>
      <c r="M6" s="32">
        <f t="shared" si="2"/>
        <v>1040.6399999999999</v>
      </c>
      <c r="N6" s="32">
        <f t="shared" si="2"/>
        <v>15609.599999999999</v>
      </c>
      <c r="O6" s="33">
        <f t="shared" si="2"/>
        <v>50731.199999999997</v>
      </c>
      <c r="Q6" s="223" t="s">
        <v>301</v>
      </c>
    </row>
    <row r="7" spans="1:17" x14ac:dyDescent="0.25">
      <c r="A7" s="248"/>
      <c r="B7" s="249"/>
      <c r="C7" s="21"/>
      <c r="D7" s="21"/>
      <c r="E7" s="252" t="str">
        <f>IF(B7="","",VLOOKUP($B7,Baustoffe!$A$3:$F$101,2,FALSE))</f>
        <v/>
      </c>
      <c r="F7" s="22" t="str">
        <f t="shared" si="0"/>
        <v/>
      </c>
      <c r="G7" s="23" t="str">
        <f t="shared" si="1"/>
        <v/>
      </c>
      <c r="H7" s="234" t="str">
        <f>IF(E7="","",VLOOKUP($B7,Baustoffe!$A$3:$F$101,3,FALSE))</f>
        <v/>
      </c>
      <c r="I7" s="234" t="str">
        <f>IF(F7="","",VLOOKUP($B7,Baustoffe!$A$3:$F$101,4,FALSE))</f>
        <v/>
      </c>
      <c r="J7" s="234" t="str">
        <f>IF(G7="","",VLOOKUP($B7,Baustoffe!$A$3:$F$101,5,FALSE))</f>
        <v/>
      </c>
      <c r="K7" s="234" t="str">
        <f>IF(H7="","",VLOOKUP($B7,Baustoffe!$A$3:$F$101,6,FALSE))</f>
        <v/>
      </c>
      <c r="L7" s="24" t="str">
        <f t="shared" si="2"/>
        <v/>
      </c>
      <c r="M7" s="24" t="str">
        <f t="shared" si="2"/>
        <v/>
      </c>
      <c r="N7" s="24" t="str">
        <f t="shared" si="2"/>
        <v/>
      </c>
      <c r="O7" s="35" t="str">
        <f t="shared" si="2"/>
        <v/>
      </c>
      <c r="Q7" s="225"/>
    </row>
    <row r="8" spans="1:17" x14ac:dyDescent="0.25">
      <c r="A8" s="242"/>
      <c r="B8" s="20"/>
      <c r="C8" s="21"/>
      <c r="D8" s="21"/>
      <c r="E8" s="252" t="str">
        <f>IF(B8="","",VLOOKUP($B8,Baustoffe!$A$3:$F$101,2,FALSE))</f>
        <v/>
      </c>
      <c r="F8" s="22" t="str">
        <f t="shared" si="0"/>
        <v/>
      </c>
      <c r="G8" s="23" t="str">
        <f t="shared" si="1"/>
        <v/>
      </c>
      <c r="H8" s="234" t="str">
        <f>IF(E8="","",VLOOKUP($B8,Baustoffe!$A$3:$F$101,3,FALSE))</f>
        <v/>
      </c>
      <c r="I8" s="234" t="str">
        <f>IF(F8="","",VLOOKUP($B8,Baustoffe!$A$3:$F$101,4,FALSE))</f>
        <v/>
      </c>
      <c r="J8" s="234" t="str">
        <f>IF(G8="","",VLOOKUP($B8,Baustoffe!$A$3:$F$101,5,FALSE))</f>
        <v/>
      </c>
      <c r="K8" s="234" t="str">
        <f>IF(H8="","",VLOOKUP($B8,Baustoffe!$A$3:$F$101,6,FALSE))</f>
        <v/>
      </c>
      <c r="L8" s="24" t="str">
        <f t="shared" si="2"/>
        <v/>
      </c>
      <c r="M8" s="24" t="str">
        <f t="shared" si="2"/>
        <v/>
      </c>
      <c r="N8" s="24" t="str">
        <f t="shared" si="2"/>
        <v/>
      </c>
      <c r="O8" s="35" t="str">
        <f t="shared" si="2"/>
        <v/>
      </c>
      <c r="Q8" s="225" t="s">
        <v>299</v>
      </c>
    </row>
    <row r="9" spans="1:17" x14ac:dyDescent="0.25">
      <c r="A9" s="242"/>
      <c r="B9" s="20"/>
      <c r="C9" s="21"/>
      <c r="D9" s="21"/>
      <c r="E9" s="252" t="str">
        <f>IF(B9="","",VLOOKUP($B9,Baustoffe!$A$3:$F$101,2,FALSE))</f>
        <v/>
      </c>
      <c r="F9" s="22" t="str">
        <f t="shared" si="0"/>
        <v/>
      </c>
      <c r="G9" s="23" t="str">
        <f t="shared" si="1"/>
        <v/>
      </c>
      <c r="H9" s="234" t="str">
        <f>IF(E9="","",VLOOKUP($B9,Baustoffe!$A$3:$F$101,3,FALSE))</f>
        <v/>
      </c>
      <c r="I9" s="234" t="str">
        <f>IF(F9="","",VLOOKUP($B9,Baustoffe!$A$3:$F$101,4,FALSE))</f>
        <v/>
      </c>
      <c r="J9" s="234" t="str">
        <f>IF(G9="","",VLOOKUP($B9,Baustoffe!$A$3:$F$101,5,FALSE))</f>
        <v/>
      </c>
      <c r="K9" s="234" t="str">
        <f>IF(H9="","",VLOOKUP($B9,Baustoffe!$A$3:$F$101,6,FALSE))</f>
        <v/>
      </c>
      <c r="L9" s="24" t="str">
        <f t="shared" si="2"/>
        <v/>
      </c>
      <c r="M9" s="24" t="str">
        <f t="shared" si="2"/>
        <v/>
      </c>
      <c r="N9" s="24" t="str">
        <f t="shared" si="2"/>
        <v/>
      </c>
      <c r="O9" s="35" t="str">
        <f t="shared" si="2"/>
        <v/>
      </c>
      <c r="Q9" s="225" t="s">
        <v>294</v>
      </c>
    </row>
    <row r="10" spans="1:17" x14ac:dyDescent="0.25">
      <c r="A10" s="242"/>
      <c r="B10" s="20"/>
      <c r="C10" s="21"/>
      <c r="D10" s="21"/>
      <c r="E10" s="252" t="str">
        <f>IF(B10="","",VLOOKUP($B10,Baustoffe!$A$3:$F$101,2,FALSE))</f>
        <v/>
      </c>
      <c r="F10" s="22" t="str">
        <f t="shared" si="0"/>
        <v/>
      </c>
      <c r="G10" s="23" t="str">
        <f t="shared" si="1"/>
        <v/>
      </c>
      <c r="H10" s="234" t="str">
        <f>IF(E10="","",VLOOKUP($B10,Baustoffe!$A$3:$F$101,3,FALSE))</f>
        <v/>
      </c>
      <c r="I10" s="234" t="str">
        <f>IF(F10="","",VLOOKUP($B10,Baustoffe!$A$3:$F$101,4,FALSE))</f>
        <v/>
      </c>
      <c r="J10" s="234" t="str">
        <f>IF(G10="","",VLOOKUP($B10,Baustoffe!$A$3:$F$101,5,FALSE))</f>
        <v/>
      </c>
      <c r="K10" s="234" t="str">
        <f>IF(H10="","",VLOOKUP($B10,Baustoffe!$A$3:$F$101,6,FALSE))</f>
        <v/>
      </c>
      <c r="L10" s="24" t="str">
        <f t="shared" si="2"/>
        <v/>
      </c>
      <c r="M10" s="24" t="str">
        <f t="shared" si="2"/>
        <v/>
      </c>
      <c r="N10" s="24" t="str">
        <f t="shared" si="2"/>
        <v/>
      </c>
      <c r="O10" s="35" t="str">
        <f t="shared" si="2"/>
        <v/>
      </c>
      <c r="Q10" s="225" t="s">
        <v>218</v>
      </c>
    </row>
    <row r="11" spans="1:17" x14ac:dyDescent="0.25">
      <c r="A11" s="242"/>
      <c r="B11" s="20"/>
      <c r="C11" s="21"/>
      <c r="D11" s="21"/>
      <c r="E11" s="252" t="str">
        <f>IF(B11="","",VLOOKUP($B11,Baustoffe!$A$3:$F$101,2,FALSE))</f>
        <v/>
      </c>
      <c r="F11" s="22" t="str">
        <f t="shared" si="0"/>
        <v/>
      </c>
      <c r="G11" s="23" t="str">
        <f t="shared" si="1"/>
        <v/>
      </c>
      <c r="H11" s="234" t="str">
        <f>IF(E11="","",VLOOKUP($B11,Baustoffe!$A$3:$F$101,3,FALSE))</f>
        <v/>
      </c>
      <c r="I11" s="234" t="str">
        <f>IF(F11="","",VLOOKUP($B11,Baustoffe!$A$3:$F$101,4,FALSE))</f>
        <v/>
      </c>
      <c r="J11" s="234" t="str">
        <f>IF(G11="","",VLOOKUP($B11,Baustoffe!$A$3:$F$101,5,FALSE))</f>
        <v/>
      </c>
      <c r="K11" s="234" t="str">
        <f>IF(H11="","",VLOOKUP($B11,Baustoffe!$A$3:$F$101,6,FALSE))</f>
        <v/>
      </c>
      <c r="L11" s="24" t="str">
        <f t="shared" si="2"/>
        <v/>
      </c>
      <c r="M11" s="24" t="str">
        <f t="shared" si="2"/>
        <v/>
      </c>
      <c r="N11" s="24" t="str">
        <f t="shared" si="2"/>
        <v/>
      </c>
      <c r="O11" s="35" t="str">
        <f t="shared" si="2"/>
        <v/>
      </c>
      <c r="Q11" s="225" t="s">
        <v>296</v>
      </c>
    </row>
    <row r="12" spans="1:17" x14ac:dyDescent="0.25">
      <c r="A12" s="242"/>
      <c r="B12" s="20"/>
      <c r="C12" s="21"/>
      <c r="D12" s="21"/>
      <c r="E12" s="252" t="str">
        <f>IF(B12="","",VLOOKUP($B12,Baustoffe!$A$3:$F$101,2,FALSE))</f>
        <v/>
      </c>
      <c r="F12" s="22" t="str">
        <f t="shared" si="0"/>
        <v/>
      </c>
      <c r="G12" s="23" t="str">
        <f t="shared" si="1"/>
        <v/>
      </c>
      <c r="H12" s="234" t="str">
        <f>IF(E12="","",VLOOKUP($B12,Baustoffe!$A$3:$F$101,3,FALSE))</f>
        <v/>
      </c>
      <c r="I12" s="234" t="str">
        <f>IF(F12="","",VLOOKUP($B12,Baustoffe!$A$3:$F$101,4,FALSE))</f>
        <v/>
      </c>
      <c r="J12" s="234" t="str">
        <f>IF(G12="","",VLOOKUP($B12,Baustoffe!$A$3:$F$101,5,FALSE))</f>
        <v/>
      </c>
      <c r="K12" s="234" t="str">
        <f>IF(H12="","",VLOOKUP($B12,Baustoffe!$A$3:$F$101,6,FALSE))</f>
        <v/>
      </c>
      <c r="L12" s="24" t="str">
        <f t="shared" si="2"/>
        <v/>
      </c>
      <c r="M12" s="24" t="str">
        <f t="shared" si="2"/>
        <v/>
      </c>
      <c r="N12" s="24" t="str">
        <f t="shared" si="2"/>
        <v/>
      </c>
      <c r="O12" s="35" t="str">
        <f t="shared" si="2"/>
        <v/>
      </c>
      <c r="Q12" s="225" t="s">
        <v>310</v>
      </c>
    </row>
    <row r="13" spans="1:17" x14ac:dyDescent="0.25">
      <c r="A13" s="242"/>
      <c r="B13" s="20"/>
      <c r="C13" s="21"/>
      <c r="D13" s="21"/>
      <c r="E13" s="252" t="str">
        <f>IF(B13="","",VLOOKUP($B13,Baustoffe!$A$3:$F$101,2,FALSE))</f>
        <v/>
      </c>
      <c r="F13" s="22" t="str">
        <f t="shared" si="0"/>
        <v/>
      </c>
      <c r="G13" s="23" t="str">
        <f t="shared" si="1"/>
        <v/>
      </c>
      <c r="H13" s="234" t="str">
        <f>IF(E13="","",VLOOKUP($B13,Baustoffe!$A$3:$F$101,3,FALSE))</f>
        <v/>
      </c>
      <c r="I13" s="234" t="str">
        <f>IF(F13="","",VLOOKUP($B13,Baustoffe!$A$3:$F$101,4,FALSE))</f>
        <v/>
      </c>
      <c r="J13" s="234" t="str">
        <f>IF(G13="","",VLOOKUP($B13,Baustoffe!$A$3:$F$101,5,FALSE))</f>
        <v/>
      </c>
      <c r="K13" s="234" t="str">
        <f>IF(H13="","",VLOOKUP($B13,Baustoffe!$A$3:$F$101,6,FALSE))</f>
        <v/>
      </c>
      <c r="L13" s="24" t="str">
        <f t="shared" si="2"/>
        <v/>
      </c>
      <c r="M13" s="24" t="str">
        <f t="shared" si="2"/>
        <v/>
      </c>
      <c r="N13" s="24" t="str">
        <f t="shared" si="2"/>
        <v/>
      </c>
      <c r="O13" s="35" t="str">
        <f t="shared" si="2"/>
        <v/>
      </c>
      <c r="Q13" s="225" t="s">
        <v>297</v>
      </c>
    </row>
    <row r="14" spans="1:17" x14ac:dyDescent="0.25">
      <c r="A14" s="242"/>
      <c r="B14" s="20"/>
      <c r="C14" s="21"/>
      <c r="D14" s="21"/>
      <c r="E14" s="252" t="str">
        <f>IF(B14="","",VLOOKUP($B14,Baustoffe!$A$3:$F$101,2,FALSE))</f>
        <v/>
      </c>
      <c r="F14" s="22" t="str">
        <f t="shared" si="0"/>
        <v/>
      </c>
      <c r="G14" s="23" t="str">
        <f t="shared" si="1"/>
        <v/>
      </c>
      <c r="H14" s="234" t="str">
        <f>IF(E14="","",VLOOKUP($B14,Baustoffe!$A$3:$F$101,3,FALSE))</f>
        <v/>
      </c>
      <c r="I14" s="234" t="str">
        <f>IF(F14="","",VLOOKUP($B14,Baustoffe!$A$3:$F$101,4,FALSE))</f>
        <v/>
      </c>
      <c r="J14" s="234" t="str">
        <f>IF(G14="","",VLOOKUP($B14,Baustoffe!$A$3:$F$101,5,FALSE))</f>
        <v/>
      </c>
      <c r="K14" s="234" t="str">
        <f>IF(H14="","",VLOOKUP($B14,Baustoffe!$A$3:$F$101,6,FALSE))</f>
        <v/>
      </c>
      <c r="L14" s="24" t="str">
        <f>IF(B14="","",H14*$G14)</f>
        <v/>
      </c>
      <c r="M14" s="24" t="str">
        <f>IF(C14="","",I14*$G14)</f>
        <v/>
      </c>
      <c r="N14" s="24" t="str">
        <f>IF(D14="","",J14*$G14)</f>
        <v/>
      </c>
      <c r="O14" s="35" t="str">
        <f>IF(E14="","",K14*$G14)</f>
        <v/>
      </c>
      <c r="Q14" s="225" t="s">
        <v>298</v>
      </c>
    </row>
    <row r="15" spans="1:17" x14ac:dyDescent="0.25">
      <c r="A15" s="242"/>
      <c r="B15" s="20"/>
      <c r="C15" s="25"/>
      <c r="D15" s="25"/>
      <c r="E15" s="252" t="str">
        <f>IF(B15="","",VLOOKUP($B15,Baustoffe!$A$3:$F$101,2,FALSE))</f>
        <v/>
      </c>
      <c r="F15" s="22" t="str">
        <f t="shared" si="0"/>
        <v/>
      </c>
      <c r="G15" s="23" t="str">
        <f t="shared" si="1"/>
        <v/>
      </c>
      <c r="H15" s="234" t="str">
        <f>IF(E15="","",VLOOKUP($B15,Baustoffe!$A$3:$F$101,3,FALSE))</f>
        <v/>
      </c>
      <c r="I15" s="234" t="str">
        <f>IF(F15="","",VLOOKUP($B15,Baustoffe!$A$3:$F$101,4,FALSE))</f>
        <v/>
      </c>
      <c r="J15" s="234" t="str">
        <f>IF(G15="","",VLOOKUP($B15,Baustoffe!$A$3:$F$101,5,FALSE))</f>
        <v/>
      </c>
      <c r="K15" s="234" t="str">
        <f>IF(H15="","",VLOOKUP($B15,Baustoffe!$A$3:$F$101,6,FALSE))</f>
        <v/>
      </c>
      <c r="L15" s="24" t="str">
        <f t="shared" ref="L15:O25" si="3">IF(B15="","",H15*$G15)</f>
        <v/>
      </c>
      <c r="M15" s="24" t="str">
        <f t="shared" si="3"/>
        <v/>
      </c>
      <c r="N15" s="24" t="str">
        <f t="shared" si="3"/>
        <v/>
      </c>
      <c r="O15" s="35" t="str">
        <f t="shared" si="3"/>
        <v/>
      </c>
      <c r="Q15" s="225" t="s">
        <v>299</v>
      </c>
    </row>
    <row r="16" spans="1:17" x14ac:dyDescent="0.25">
      <c r="A16" s="242"/>
      <c r="B16" s="20"/>
      <c r="C16" s="25"/>
      <c r="D16" s="25"/>
      <c r="E16" s="252" t="str">
        <f>IF(B16="","",VLOOKUP($B16,Baustoffe!$A$3:$F$101,2,FALSE))</f>
        <v/>
      </c>
      <c r="F16" s="22" t="str">
        <f t="shared" si="0"/>
        <v/>
      </c>
      <c r="G16" s="23" t="str">
        <f t="shared" si="1"/>
        <v/>
      </c>
      <c r="H16" s="234" t="str">
        <f>IF(E16="","",VLOOKUP($B16,Baustoffe!$A$3:$F$101,3,FALSE))</f>
        <v/>
      </c>
      <c r="I16" s="234" t="str">
        <f>IF(F16="","",VLOOKUP($B16,Baustoffe!$A$3:$F$101,4,FALSE))</f>
        <v/>
      </c>
      <c r="J16" s="234" t="str">
        <f>IF(G16="","",VLOOKUP($B16,Baustoffe!$A$3:$F$101,5,FALSE))</f>
        <v/>
      </c>
      <c r="K16" s="234" t="str">
        <f>IF(H16="","",VLOOKUP($B16,Baustoffe!$A$3:$F$101,6,FALSE))</f>
        <v/>
      </c>
      <c r="L16" s="24" t="str">
        <f t="shared" si="3"/>
        <v/>
      </c>
      <c r="M16" s="24" t="str">
        <f t="shared" si="3"/>
        <v/>
      </c>
      <c r="N16" s="24" t="str">
        <f t="shared" si="3"/>
        <v/>
      </c>
      <c r="O16" s="35" t="str">
        <f t="shared" si="3"/>
        <v/>
      </c>
      <c r="Q16" s="225" t="s">
        <v>300</v>
      </c>
    </row>
    <row r="17" spans="1:17" x14ac:dyDescent="0.25">
      <c r="A17" s="242"/>
      <c r="B17" s="20"/>
      <c r="C17" s="21"/>
      <c r="D17" s="21"/>
      <c r="E17" s="252" t="str">
        <f>IF(B17="","",VLOOKUP($B17,Baustoffe!$A$3:$F$101,2,FALSE))</f>
        <v/>
      </c>
      <c r="F17" s="22" t="str">
        <f t="shared" si="0"/>
        <v/>
      </c>
      <c r="G17" s="23" t="str">
        <f t="shared" si="1"/>
        <v/>
      </c>
      <c r="H17" s="234" t="str">
        <f>IF(E17="","",VLOOKUP($B17,Baustoffe!$A$3:$F$101,3,FALSE))</f>
        <v/>
      </c>
      <c r="I17" s="234" t="str">
        <f>IF(F17="","",VLOOKUP($B17,Baustoffe!$A$3:$F$101,4,FALSE))</f>
        <v/>
      </c>
      <c r="J17" s="234" t="str">
        <f>IF(G17="","",VLOOKUP($B17,Baustoffe!$A$3:$F$101,5,FALSE))</f>
        <v/>
      </c>
      <c r="K17" s="234" t="str">
        <f>IF(H17="","",VLOOKUP($B17,Baustoffe!$A$3:$F$101,6,FALSE))</f>
        <v/>
      </c>
      <c r="L17" s="24" t="str">
        <f t="shared" si="3"/>
        <v/>
      </c>
      <c r="M17" s="24" t="str">
        <f t="shared" si="3"/>
        <v/>
      </c>
      <c r="N17" s="24" t="str">
        <f t="shared" si="3"/>
        <v/>
      </c>
      <c r="O17" s="35" t="str">
        <f t="shared" si="3"/>
        <v/>
      </c>
    </row>
    <row r="18" spans="1:17" x14ac:dyDescent="0.25">
      <c r="A18" s="242"/>
      <c r="B18" s="20"/>
      <c r="C18" s="21"/>
      <c r="D18" s="21"/>
      <c r="E18" s="252" t="str">
        <f>IF(B18="","",VLOOKUP($B18,Baustoffe!$A$3:$F$101,2,FALSE))</f>
        <v/>
      </c>
      <c r="F18" s="22" t="str">
        <f t="shared" si="0"/>
        <v/>
      </c>
      <c r="G18" s="23" t="str">
        <f t="shared" si="1"/>
        <v/>
      </c>
      <c r="H18" s="234" t="str">
        <f>IF(E18="","",VLOOKUP($B18,Baustoffe!$A$3:$F$101,3,FALSE))</f>
        <v/>
      </c>
      <c r="I18" s="234" t="str">
        <f>IF(F18="","",VLOOKUP($B18,Baustoffe!$A$3:$F$101,4,FALSE))</f>
        <v/>
      </c>
      <c r="J18" s="234" t="str">
        <f>IF(G18="","",VLOOKUP($B18,Baustoffe!$A$3:$F$101,5,FALSE))</f>
        <v/>
      </c>
      <c r="K18" s="234" t="str">
        <f>IF(H18="","",VLOOKUP($B18,Baustoffe!$A$3:$F$101,6,FALSE))</f>
        <v/>
      </c>
      <c r="L18" s="24" t="str">
        <f t="shared" si="3"/>
        <v/>
      </c>
      <c r="M18" s="24" t="str">
        <f t="shared" si="3"/>
        <v/>
      </c>
      <c r="N18" s="24" t="str">
        <f t="shared" si="3"/>
        <v/>
      </c>
      <c r="O18" s="35" t="str">
        <f t="shared" si="3"/>
        <v/>
      </c>
      <c r="Q18" s="225"/>
    </row>
    <row r="19" spans="1:17" x14ac:dyDescent="0.25">
      <c r="A19" s="242"/>
      <c r="B19" s="20"/>
      <c r="C19" s="21"/>
      <c r="D19" s="21"/>
      <c r="E19" s="252" t="str">
        <f>IF(B19="","",VLOOKUP($B19,Baustoffe!$A$3:$F$101,2,FALSE))</f>
        <v/>
      </c>
      <c r="F19" s="22" t="str">
        <f t="shared" si="0"/>
        <v/>
      </c>
      <c r="G19" s="23" t="str">
        <f t="shared" si="1"/>
        <v/>
      </c>
      <c r="H19" s="234" t="str">
        <f>IF(E19="","",VLOOKUP($B19,Baustoffe!$A$3:$F$101,3,FALSE))</f>
        <v/>
      </c>
      <c r="I19" s="234" t="str">
        <f>IF(F19="","",VLOOKUP($B19,Baustoffe!$A$3:$F$101,4,FALSE))</f>
        <v/>
      </c>
      <c r="J19" s="234" t="str">
        <f>IF(G19="","",VLOOKUP($B19,Baustoffe!$A$3:$F$101,5,FALSE))</f>
        <v/>
      </c>
      <c r="K19" s="234" t="str">
        <f>IF(H19="","",VLOOKUP($B19,Baustoffe!$A$3:$F$101,6,FALSE))</f>
        <v/>
      </c>
      <c r="L19" s="24" t="str">
        <f t="shared" si="3"/>
        <v/>
      </c>
      <c r="M19" s="24" t="str">
        <f t="shared" si="3"/>
        <v/>
      </c>
      <c r="N19" s="24" t="str">
        <f t="shared" si="3"/>
        <v/>
      </c>
      <c r="O19" s="35" t="str">
        <f t="shared" si="3"/>
        <v/>
      </c>
    </row>
    <row r="20" spans="1:17" x14ac:dyDescent="0.25">
      <c r="A20" s="242"/>
      <c r="B20" s="20"/>
      <c r="C20" s="21"/>
      <c r="D20" s="21"/>
      <c r="E20" s="252" t="str">
        <f>IF(B20="","",VLOOKUP($B20,Baustoffe!$A$3:$F$101,2,FALSE))</f>
        <v/>
      </c>
      <c r="F20" s="22" t="str">
        <f t="shared" si="0"/>
        <v/>
      </c>
      <c r="G20" s="23" t="str">
        <f t="shared" si="1"/>
        <v/>
      </c>
      <c r="H20" s="234" t="str">
        <f>IF(E20="","",VLOOKUP($B20,Baustoffe!$A$3:$F$101,3,FALSE))</f>
        <v/>
      </c>
      <c r="I20" s="234" t="str">
        <f>IF(F20="","",VLOOKUP($B20,Baustoffe!$A$3:$F$101,4,FALSE))</f>
        <v/>
      </c>
      <c r="J20" s="234" t="str">
        <f>IF(G20="","",VLOOKUP($B20,Baustoffe!$A$3:$F$101,5,FALSE))</f>
        <v/>
      </c>
      <c r="K20" s="234" t="str">
        <f>IF(H20="","",VLOOKUP($B20,Baustoffe!$A$3:$F$101,6,FALSE))</f>
        <v/>
      </c>
      <c r="L20" s="24" t="str">
        <f t="shared" si="3"/>
        <v/>
      </c>
      <c r="M20" s="24" t="str">
        <f t="shared" si="3"/>
        <v/>
      </c>
      <c r="N20" s="24" t="str">
        <f t="shared" si="3"/>
        <v/>
      </c>
      <c r="O20" s="35" t="str">
        <f t="shared" si="3"/>
        <v/>
      </c>
    </row>
    <row r="21" spans="1:17" x14ac:dyDescent="0.25">
      <c r="A21" s="242"/>
      <c r="B21" s="20"/>
      <c r="C21" s="21"/>
      <c r="D21" s="21"/>
      <c r="E21" s="252" t="str">
        <f>IF(B21="","",VLOOKUP($B21,Baustoffe!$A$3:$F$101,2,FALSE))</f>
        <v/>
      </c>
      <c r="F21" s="22" t="str">
        <f t="shared" si="0"/>
        <v/>
      </c>
      <c r="G21" s="23" t="str">
        <f t="shared" si="1"/>
        <v/>
      </c>
      <c r="H21" s="234" t="str">
        <f>IF(E21="","",VLOOKUP($B21,Baustoffe!$A$3:$F$101,3,FALSE))</f>
        <v/>
      </c>
      <c r="I21" s="234" t="str">
        <f>IF(F21="","",VLOOKUP($B21,Baustoffe!$A$3:$F$101,4,FALSE))</f>
        <v/>
      </c>
      <c r="J21" s="234" t="str">
        <f>IF(G21="","",VLOOKUP($B21,Baustoffe!$A$3:$F$101,5,FALSE))</f>
        <v/>
      </c>
      <c r="K21" s="234" t="str">
        <f>IF(H21="","",VLOOKUP($B21,Baustoffe!$A$3:$F$101,6,FALSE))</f>
        <v/>
      </c>
      <c r="L21" s="24" t="str">
        <f t="shared" si="3"/>
        <v/>
      </c>
      <c r="M21" s="24" t="str">
        <f t="shared" si="3"/>
        <v/>
      </c>
      <c r="N21" s="24" t="str">
        <f t="shared" si="3"/>
        <v/>
      </c>
      <c r="O21" s="35" t="str">
        <f t="shared" si="3"/>
        <v/>
      </c>
    </row>
    <row r="22" spans="1:17" x14ac:dyDescent="0.25">
      <c r="A22" s="242"/>
      <c r="B22" s="20"/>
      <c r="C22" s="21"/>
      <c r="D22" s="21"/>
      <c r="E22" s="252" t="str">
        <f>IF(B22="","",VLOOKUP($B22,Baustoffe!$A$3:$F$101,2,FALSE))</f>
        <v/>
      </c>
      <c r="F22" s="22" t="str">
        <f t="shared" si="0"/>
        <v/>
      </c>
      <c r="G22" s="23" t="str">
        <f t="shared" si="1"/>
        <v/>
      </c>
      <c r="H22" s="234" t="str">
        <f>IF(E22="","",VLOOKUP($B22,Baustoffe!$A$3:$F$101,3,FALSE))</f>
        <v/>
      </c>
      <c r="I22" s="234" t="str">
        <f>IF(F22="","",VLOOKUP($B22,Baustoffe!$A$3:$F$101,4,FALSE))</f>
        <v/>
      </c>
      <c r="J22" s="234" t="str">
        <f>IF(G22="","",VLOOKUP($B22,Baustoffe!$A$3:$F$101,5,FALSE))</f>
        <v/>
      </c>
      <c r="K22" s="234" t="str">
        <f>IF(H22="","",VLOOKUP($B22,Baustoffe!$A$3:$F$101,6,FALSE))</f>
        <v/>
      </c>
      <c r="L22" s="24" t="str">
        <f t="shared" si="3"/>
        <v/>
      </c>
      <c r="M22" s="24" t="str">
        <f t="shared" si="3"/>
        <v/>
      </c>
      <c r="N22" s="24" t="str">
        <f t="shared" si="3"/>
        <v/>
      </c>
      <c r="O22" s="35" t="str">
        <f t="shared" si="3"/>
        <v/>
      </c>
    </row>
    <row r="23" spans="1:17" x14ac:dyDescent="0.25">
      <c r="A23" s="242"/>
      <c r="B23" s="20"/>
      <c r="C23" s="21"/>
      <c r="D23" s="21"/>
      <c r="E23" s="252" t="str">
        <f>IF(B23="","",VLOOKUP($B23,Baustoffe!$A$3:$F$101,2,FALSE))</f>
        <v/>
      </c>
      <c r="F23" s="22" t="str">
        <f t="shared" si="0"/>
        <v/>
      </c>
      <c r="G23" s="23" t="str">
        <f t="shared" si="1"/>
        <v/>
      </c>
      <c r="H23" s="234" t="str">
        <f>IF(E23="","",VLOOKUP($B23,Baustoffe!$A$3:$F$101,3,FALSE))</f>
        <v/>
      </c>
      <c r="I23" s="234" t="str">
        <f>IF(F23="","",VLOOKUP($B23,Baustoffe!$A$3:$F$101,4,FALSE))</f>
        <v/>
      </c>
      <c r="J23" s="234" t="str">
        <f>IF(G23="","",VLOOKUP($B23,Baustoffe!$A$3:$F$101,5,FALSE))</f>
        <v/>
      </c>
      <c r="K23" s="234" t="str">
        <f>IF(H23="","",VLOOKUP($B23,Baustoffe!$A$3:$F$101,6,FALSE))</f>
        <v/>
      </c>
      <c r="L23" s="24" t="str">
        <f t="shared" si="3"/>
        <v/>
      </c>
      <c r="M23" s="24" t="str">
        <f t="shared" si="3"/>
        <v/>
      </c>
      <c r="N23" s="24" t="str">
        <f t="shared" si="3"/>
        <v/>
      </c>
      <c r="O23" s="35" t="str">
        <f t="shared" si="3"/>
        <v/>
      </c>
    </row>
    <row r="24" spans="1:17" x14ac:dyDescent="0.25">
      <c r="A24" s="242"/>
      <c r="B24" s="20"/>
      <c r="C24" s="21"/>
      <c r="D24" s="21"/>
      <c r="E24" s="252" t="str">
        <f>IF(B24="","",VLOOKUP($B24,Baustoffe!$A$3:$F$101,2,FALSE))</f>
        <v/>
      </c>
      <c r="F24" s="22" t="str">
        <f t="shared" si="0"/>
        <v/>
      </c>
      <c r="G24" s="23" t="str">
        <f t="shared" si="1"/>
        <v/>
      </c>
      <c r="H24" s="234" t="str">
        <f>IF(E24="","",VLOOKUP($B24,Baustoffe!$A$3:$F$101,3,FALSE))</f>
        <v/>
      </c>
      <c r="I24" s="234" t="str">
        <f>IF(F24="","",VLOOKUP($B24,Baustoffe!$A$3:$F$101,4,FALSE))</f>
        <v/>
      </c>
      <c r="J24" s="234" t="str">
        <f>IF(G24="","",VLOOKUP($B24,Baustoffe!$A$3:$F$101,5,FALSE))</f>
        <v/>
      </c>
      <c r="K24" s="234" t="str">
        <f>IF(H24="","",VLOOKUP($B24,Baustoffe!$A$3:$F$101,6,FALSE))</f>
        <v/>
      </c>
      <c r="L24" s="24" t="str">
        <f t="shared" si="3"/>
        <v/>
      </c>
      <c r="M24" s="24" t="str">
        <f t="shared" si="3"/>
        <v/>
      </c>
      <c r="N24" s="24" t="str">
        <f t="shared" si="3"/>
        <v/>
      </c>
      <c r="O24" s="35" t="str">
        <f t="shared" si="3"/>
        <v/>
      </c>
    </row>
    <row r="25" spans="1:17" ht="16.5" thickBot="1" x14ac:dyDescent="0.3">
      <c r="A25" s="243"/>
      <c r="B25" s="239"/>
      <c r="C25" s="39"/>
      <c r="D25" s="39"/>
      <c r="E25" s="253" t="str">
        <f>IF(B25="","",VLOOKUP($B25,Baustoffe!$A$3:$F$101,2,FALSE))</f>
        <v/>
      </c>
      <c r="F25" s="40" t="str">
        <f t="shared" si="0"/>
        <v/>
      </c>
      <c r="G25" s="41" t="str">
        <f t="shared" si="1"/>
        <v/>
      </c>
      <c r="H25" s="235" t="str">
        <f>IF(E25="","",VLOOKUP($B25,Baustoffe!$A$3:$F$101,3,FALSE))</f>
        <v/>
      </c>
      <c r="I25" s="235" t="str">
        <f>IF(F25="","",VLOOKUP($B25,Baustoffe!$A$3:$F$101,4,FALSE))</f>
        <v/>
      </c>
      <c r="J25" s="235" t="str">
        <f>IF(G25="","",VLOOKUP($B25,Baustoffe!$A$3:$F$101,5,FALSE))</f>
        <v/>
      </c>
      <c r="K25" s="235" t="str">
        <f>IF(H25="","",VLOOKUP($B25,Baustoffe!$A$3:$F$101,6,FALSE))</f>
        <v/>
      </c>
      <c r="L25" s="42" t="str">
        <f t="shared" si="3"/>
        <v/>
      </c>
      <c r="M25" s="42" t="str">
        <f t="shared" si="3"/>
        <v/>
      </c>
      <c r="N25" s="42" t="str">
        <f t="shared" si="3"/>
        <v/>
      </c>
      <c r="O25" s="43" t="str">
        <f t="shared" si="3"/>
        <v/>
      </c>
    </row>
    <row r="26" spans="1:17" ht="16.5" thickBot="1" x14ac:dyDescent="0.3">
      <c r="B26" s="17" t="s">
        <v>18</v>
      </c>
      <c r="L26" s="18">
        <f>SUM(L6:L25)</f>
        <v>123575.99999999999</v>
      </c>
      <c r="M26" s="18">
        <f>SUM(M6:M25)</f>
        <v>1040.6399999999999</v>
      </c>
      <c r="N26" s="18">
        <f>SUM(N6:N25)</f>
        <v>15609.599999999999</v>
      </c>
      <c r="O26" s="19">
        <f>SUM(O6:O25)</f>
        <v>50731.199999999997</v>
      </c>
    </row>
    <row r="28" spans="1:17" ht="16.5" thickBot="1" x14ac:dyDescent="0.3"/>
    <row r="29" spans="1:17" ht="34.35" customHeight="1" thickBot="1" x14ac:dyDescent="0.3">
      <c r="A29" s="67" t="s">
        <v>19</v>
      </c>
      <c r="B29" s="16"/>
      <c r="C29" s="263" t="s">
        <v>32</v>
      </c>
      <c r="D29" s="264"/>
      <c r="E29" s="265"/>
      <c r="F29" s="279" t="s">
        <v>30</v>
      </c>
      <c r="G29" s="280"/>
      <c r="H29" s="280"/>
      <c r="I29" s="280"/>
      <c r="J29" s="280"/>
      <c r="K29" s="280"/>
      <c r="L29" s="280"/>
      <c r="M29" s="280"/>
      <c r="N29" s="280"/>
      <c r="O29" s="281"/>
    </row>
    <row r="30" spans="1:17" x14ac:dyDescent="0.25">
      <c r="A30" t="s">
        <v>29</v>
      </c>
    </row>
    <row r="31" spans="1:17" ht="16.5" thickBot="1" x14ac:dyDescent="0.3"/>
    <row r="32" spans="1:17" ht="30.75" thickBot="1" x14ac:dyDescent="0.3">
      <c r="A32" s="44" t="s">
        <v>31</v>
      </c>
      <c r="B32" s="45"/>
      <c r="C32" s="46" t="s">
        <v>20</v>
      </c>
      <c r="D32" s="47"/>
      <c r="E32" s="48"/>
      <c r="F32" s="46" t="s">
        <v>21</v>
      </c>
      <c r="G32" s="46" t="s">
        <v>22</v>
      </c>
      <c r="H32" s="49" t="s">
        <v>4</v>
      </c>
      <c r="I32" s="49" t="s">
        <v>5</v>
      </c>
      <c r="J32" s="49" t="s">
        <v>6</v>
      </c>
      <c r="K32" s="50" t="s">
        <v>13</v>
      </c>
      <c r="L32" s="51" t="s">
        <v>7</v>
      </c>
      <c r="M32" s="51" t="s">
        <v>8</v>
      </c>
      <c r="N32" s="51" t="s">
        <v>9</v>
      </c>
      <c r="O32" s="51" t="s">
        <v>15</v>
      </c>
    </row>
    <row r="33" spans="1:15" x14ac:dyDescent="0.25">
      <c r="A33" s="53" t="str">
        <f t="shared" ref="A33:B52" si="4">IF(A6="","",A6)</f>
        <v>Mauerwerk</v>
      </c>
      <c r="B33" s="54" t="str">
        <f t="shared" si="4"/>
        <v>Vollziegel</v>
      </c>
      <c r="C33" s="29">
        <v>100</v>
      </c>
      <c r="D33" s="266"/>
      <c r="E33" s="266"/>
      <c r="F33" s="61">
        <f t="shared" ref="F33:F52" si="5">IF(A6="","",F6)</f>
        <v>65.039999999999992</v>
      </c>
      <c r="G33" s="31">
        <f t="shared" ref="G33:G52" si="6">IF(A6="","",C33*F33)</f>
        <v>6503.9999999999991</v>
      </c>
      <c r="H33" s="64">
        <f t="shared" ref="H33:H52" si="7">IF(C33="","",0.43)</f>
        <v>0.43</v>
      </c>
      <c r="I33" s="30">
        <f>IF(C33="","",0)</f>
        <v>0</v>
      </c>
      <c r="J33" s="30">
        <f>IF(C33="","",0.195)</f>
        <v>0.19500000000000001</v>
      </c>
      <c r="K33" s="30">
        <f>IF(C33="","",0.91)</f>
        <v>0.91</v>
      </c>
      <c r="L33" s="31">
        <f>IF($C33="","",$G33*H33)</f>
        <v>2796.7199999999993</v>
      </c>
      <c r="M33" s="31">
        <f>IF($C33="","",$G33*I33)</f>
        <v>0</v>
      </c>
      <c r="N33" s="31">
        <f>IF($C33="","",$G33*J33)</f>
        <v>1268.28</v>
      </c>
      <c r="O33" s="55">
        <f>IF($C33="","",$G33*K33)</f>
        <v>5918.6399999999994</v>
      </c>
    </row>
    <row r="34" spans="1:15" x14ac:dyDescent="0.25">
      <c r="A34" s="56" t="str">
        <f t="shared" si="4"/>
        <v/>
      </c>
      <c r="B34" s="52" t="str">
        <f t="shared" si="4"/>
        <v/>
      </c>
      <c r="C34" s="21"/>
      <c r="D34" s="267"/>
      <c r="E34" s="267"/>
      <c r="F34" s="62" t="str">
        <f t="shared" si="5"/>
        <v/>
      </c>
      <c r="G34" s="23" t="str">
        <f t="shared" si="6"/>
        <v/>
      </c>
      <c r="H34" s="65" t="str">
        <f t="shared" si="7"/>
        <v/>
      </c>
      <c r="I34" s="22" t="str">
        <f t="shared" ref="I34:I52" si="8">IF(C34="","",0)</f>
        <v/>
      </c>
      <c r="J34" s="22" t="str">
        <f t="shared" ref="J34:J52" si="9">IF(C34="","",0.195)</f>
        <v/>
      </c>
      <c r="K34" s="22" t="str">
        <f t="shared" ref="K34:K52" si="10">IF(C34="","",0.91)</f>
        <v/>
      </c>
      <c r="L34" s="23" t="str">
        <f t="shared" ref="L34:O52" si="11">IF($C34="","",$G34*H34)</f>
        <v/>
      </c>
      <c r="M34" s="23" t="str">
        <f t="shared" si="11"/>
        <v/>
      </c>
      <c r="N34" s="23" t="str">
        <f t="shared" si="11"/>
        <v/>
      </c>
      <c r="O34" s="57" t="str">
        <f t="shared" si="11"/>
        <v/>
      </c>
    </row>
    <row r="35" spans="1:15" x14ac:dyDescent="0.25">
      <c r="A35" s="56" t="str">
        <f t="shared" si="4"/>
        <v/>
      </c>
      <c r="B35" s="52" t="str">
        <f t="shared" si="4"/>
        <v/>
      </c>
      <c r="C35" s="21"/>
      <c r="D35" s="267"/>
      <c r="E35" s="267"/>
      <c r="F35" s="62" t="str">
        <f t="shared" si="5"/>
        <v/>
      </c>
      <c r="G35" s="23" t="str">
        <f t="shared" si="6"/>
        <v/>
      </c>
      <c r="H35" s="65" t="str">
        <f t="shared" si="7"/>
        <v/>
      </c>
      <c r="I35" s="22" t="str">
        <f t="shared" si="8"/>
        <v/>
      </c>
      <c r="J35" s="22" t="str">
        <f t="shared" si="9"/>
        <v/>
      </c>
      <c r="K35" s="22" t="str">
        <f t="shared" si="10"/>
        <v/>
      </c>
      <c r="L35" s="23" t="str">
        <f t="shared" si="11"/>
        <v/>
      </c>
      <c r="M35" s="23" t="str">
        <f t="shared" si="11"/>
        <v/>
      </c>
      <c r="N35" s="23" t="str">
        <f t="shared" si="11"/>
        <v/>
      </c>
      <c r="O35" s="57" t="str">
        <f t="shared" si="11"/>
        <v/>
      </c>
    </row>
    <row r="36" spans="1:15" x14ac:dyDescent="0.25">
      <c r="A36" s="56" t="str">
        <f t="shared" si="4"/>
        <v/>
      </c>
      <c r="B36" s="52" t="str">
        <f t="shared" si="4"/>
        <v/>
      </c>
      <c r="C36" s="21"/>
      <c r="D36" s="267"/>
      <c r="E36" s="267"/>
      <c r="F36" s="62" t="str">
        <f t="shared" si="5"/>
        <v/>
      </c>
      <c r="G36" s="23" t="str">
        <f t="shared" si="6"/>
        <v/>
      </c>
      <c r="H36" s="65" t="str">
        <f t="shared" si="7"/>
        <v/>
      </c>
      <c r="I36" s="22" t="str">
        <f t="shared" si="8"/>
        <v/>
      </c>
      <c r="J36" s="22" t="str">
        <f t="shared" si="9"/>
        <v/>
      </c>
      <c r="K36" s="22" t="str">
        <f t="shared" si="10"/>
        <v/>
      </c>
      <c r="L36" s="23" t="str">
        <f t="shared" si="11"/>
        <v/>
      </c>
      <c r="M36" s="23" t="str">
        <f t="shared" si="11"/>
        <v/>
      </c>
      <c r="N36" s="23" t="str">
        <f t="shared" si="11"/>
        <v/>
      </c>
      <c r="O36" s="57" t="str">
        <f t="shared" si="11"/>
        <v/>
      </c>
    </row>
    <row r="37" spans="1:15" x14ac:dyDescent="0.25">
      <c r="A37" s="56" t="str">
        <f t="shared" si="4"/>
        <v/>
      </c>
      <c r="B37" s="52" t="str">
        <f t="shared" si="4"/>
        <v/>
      </c>
      <c r="C37" s="21"/>
      <c r="D37" s="267"/>
      <c r="E37" s="267"/>
      <c r="F37" s="62" t="str">
        <f t="shared" si="5"/>
        <v/>
      </c>
      <c r="G37" s="23" t="str">
        <f t="shared" si="6"/>
        <v/>
      </c>
      <c r="H37" s="65" t="str">
        <f t="shared" si="7"/>
        <v/>
      </c>
      <c r="I37" s="22" t="str">
        <f t="shared" si="8"/>
        <v/>
      </c>
      <c r="J37" s="22" t="str">
        <f t="shared" si="9"/>
        <v/>
      </c>
      <c r="K37" s="22" t="str">
        <f t="shared" si="10"/>
        <v/>
      </c>
      <c r="L37" s="23" t="str">
        <f t="shared" si="11"/>
        <v/>
      </c>
      <c r="M37" s="23" t="str">
        <f t="shared" si="11"/>
        <v/>
      </c>
      <c r="N37" s="23" t="str">
        <f t="shared" si="11"/>
        <v/>
      </c>
      <c r="O37" s="57" t="str">
        <f t="shared" si="11"/>
        <v/>
      </c>
    </row>
    <row r="38" spans="1:15" x14ac:dyDescent="0.25">
      <c r="A38" s="56" t="str">
        <f t="shared" si="4"/>
        <v/>
      </c>
      <c r="B38" s="52" t="str">
        <f t="shared" si="4"/>
        <v/>
      </c>
      <c r="C38" s="21"/>
      <c r="D38" s="267"/>
      <c r="E38" s="267"/>
      <c r="F38" s="62" t="str">
        <f t="shared" si="5"/>
        <v/>
      </c>
      <c r="G38" s="23" t="str">
        <f t="shared" si="6"/>
        <v/>
      </c>
      <c r="H38" s="65" t="str">
        <f t="shared" si="7"/>
        <v/>
      </c>
      <c r="I38" s="22" t="str">
        <f t="shared" si="8"/>
        <v/>
      </c>
      <c r="J38" s="22" t="str">
        <f t="shared" si="9"/>
        <v/>
      </c>
      <c r="K38" s="22" t="str">
        <f t="shared" si="10"/>
        <v/>
      </c>
      <c r="L38" s="23" t="str">
        <f t="shared" si="11"/>
        <v/>
      </c>
      <c r="M38" s="23" t="str">
        <f t="shared" si="11"/>
        <v/>
      </c>
      <c r="N38" s="23" t="str">
        <f t="shared" si="11"/>
        <v/>
      </c>
      <c r="O38" s="57" t="str">
        <f t="shared" si="11"/>
        <v/>
      </c>
    </row>
    <row r="39" spans="1:15" x14ac:dyDescent="0.25">
      <c r="A39" s="56" t="str">
        <f t="shared" si="4"/>
        <v/>
      </c>
      <c r="B39" s="52" t="str">
        <f t="shared" si="4"/>
        <v/>
      </c>
      <c r="C39" s="21"/>
      <c r="D39" s="267"/>
      <c r="E39" s="267"/>
      <c r="F39" s="62" t="str">
        <f t="shared" si="5"/>
        <v/>
      </c>
      <c r="G39" s="23" t="str">
        <f t="shared" si="6"/>
        <v/>
      </c>
      <c r="H39" s="65" t="str">
        <f t="shared" si="7"/>
        <v/>
      </c>
      <c r="I39" s="22" t="str">
        <f t="shared" si="8"/>
        <v/>
      </c>
      <c r="J39" s="22" t="str">
        <f t="shared" si="9"/>
        <v/>
      </c>
      <c r="K39" s="22" t="str">
        <f t="shared" si="10"/>
        <v/>
      </c>
      <c r="L39" s="23" t="str">
        <f t="shared" si="11"/>
        <v/>
      </c>
      <c r="M39" s="23" t="str">
        <f t="shared" si="11"/>
        <v/>
      </c>
      <c r="N39" s="23" t="str">
        <f t="shared" si="11"/>
        <v/>
      </c>
      <c r="O39" s="57" t="str">
        <f t="shared" si="11"/>
        <v/>
      </c>
    </row>
    <row r="40" spans="1:15" x14ac:dyDescent="0.25">
      <c r="A40" s="56" t="str">
        <f t="shared" si="4"/>
        <v/>
      </c>
      <c r="B40" s="52" t="str">
        <f t="shared" si="4"/>
        <v/>
      </c>
      <c r="C40" s="21"/>
      <c r="D40" s="267"/>
      <c r="E40" s="267"/>
      <c r="F40" s="62" t="str">
        <f t="shared" si="5"/>
        <v/>
      </c>
      <c r="G40" s="23" t="str">
        <f t="shared" si="6"/>
        <v/>
      </c>
      <c r="H40" s="65" t="str">
        <f t="shared" si="7"/>
        <v/>
      </c>
      <c r="I40" s="22" t="str">
        <f t="shared" si="8"/>
        <v/>
      </c>
      <c r="J40" s="22" t="str">
        <f t="shared" si="9"/>
        <v/>
      </c>
      <c r="K40" s="22" t="str">
        <f t="shared" si="10"/>
        <v/>
      </c>
      <c r="L40" s="23" t="str">
        <f t="shared" si="11"/>
        <v/>
      </c>
      <c r="M40" s="23" t="str">
        <f t="shared" si="11"/>
        <v/>
      </c>
      <c r="N40" s="23" t="str">
        <f t="shared" si="11"/>
        <v/>
      </c>
      <c r="O40" s="57" t="str">
        <f t="shared" si="11"/>
        <v/>
      </c>
    </row>
    <row r="41" spans="1:15" x14ac:dyDescent="0.25">
      <c r="A41" s="56" t="str">
        <f t="shared" si="4"/>
        <v/>
      </c>
      <c r="B41" s="52" t="str">
        <f t="shared" si="4"/>
        <v/>
      </c>
      <c r="C41" s="21"/>
      <c r="D41" s="267"/>
      <c r="E41" s="267"/>
      <c r="F41" s="62" t="str">
        <f t="shared" si="5"/>
        <v/>
      </c>
      <c r="G41" s="23" t="str">
        <f t="shared" si="6"/>
        <v/>
      </c>
      <c r="H41" s="65" t="str">
        <f t="shared" si="7"/>
        <v/>
      </c>
      <c r="I41" s="22" t="str">
        <f t="shared" si="8"/>
        <v/>
      </c>
      <c r="J41" s="22" t="str">
        <f t="shared" si="9"/>
        <v/>
      </c>
      <c r="K41" s="22" t="str">
        <f t="shared" si="10"/>
        <v/>
      </c>
      <c r="L41" s="23" t="str">
        <f t="shared" si="11"/>
        <v/>
      </c>
      <c r="M41" s="23" t="str">
        <f t="shared" si="11"/>
        <v/>
      </c>
      <c r="N41" s="23" t="str">
        <f t="shared" si="11"/>
        <v/>
      </c>
      <c r="O41" s="57" t="str">
        <f t="shared" si="11"/>
        <v/>
      </c>
    </row>
    <row r="42" spans="1:15" x14ac:dyDescent="0.25">
      <c r="A42" s="56" t="str">
        <f t="shared" si="4"/>
        <v/>
      </c>
      <c r="B42" s="52" t="str">
        <f t="shared" si="4"/>
        <v/>
      </c>
      <c r="C42" s="25"/>
      <c r="D42" s="267"/>
      <c r="E42" s="267"/>
      <c r="F42" s="62" t="str">
        <f t="shared" si="5"/>
        <v/>
      </c>
      <c r="G42" s="23" t="str">
        <f t="shared" si="6"/>
        <v/>
      </c>
      <c r="H42" s="65" t="str">
        <f t="shared" si="7"/>
        <v/>
      </c>
      <c r="I42" s="22" t="str">
        <f t="shared" si="8"/>
        <v/>
      </c>
      <c r="J42" s="22" t="str">
        <f t="shared" si="9"/>
        <v/>
      </c>
      <c r="K42" s="22" t="str">
        <f t="shared" si="10"/>
        <v/>
      </c>
      <c r="L42" s="23" t="str">
        <f t="shared" si="11"/>
        <v/>
      </c>
      <c r="M42" s="23" t="str">
        <f t="shared" si="11"/>
        <v/>
      </c>
      <c r="N42" s="23" t="str">
        <f t="shared" si="11"/>
        <v/>
      </c>
      <c r="O42" s="57" t="str">
        <f t="shared" si="11"/>
        <v/>
      </c>
    </row>
    <row r="43" spans="1:15" x14ac:dyDescent="0.25">
      <c r="A43" s="56" t="str">
        <f t="shared" si="4"/>
        <v/>
      </c>
      <c r="B43" s="52" t="str">
        <f t="shared" si="4"/>
        <v/>
      </c>
      <c r="C43" s="21"/>
      <c r="D43" s="267"/>
      <c r="E43" s="267"/>
      <c r="F43" s="62" t="str">
        <f t="shared" si="5"/>
        <v/>
      </c>
      <c r="G43" s="23" t="str">
        <f t="shared" si="6"/>
        <v/>
      </c>
      <c r="H43" s="65" t="str">
        <f t="shared" si="7"/>
        <v/>
      </c>
      <c r="I43" s="22" t="str">
        <f t="shared" si="8"/>
        <v/>
      </c>
      <c r="J43" s="22" t="str">
        <f t="shared" si="9"/>
        <v/>
      </c>
      <c r="K43" s="22" t="str">
        <f t="shared" si="10"/>
        <v/>
      </c>
      <c r="L43" s="23" t="str">
        <f t="shared" si="11"/>
        <v/>
      </c>
      <c r="M43" s="23" t="str">
        <f t="shared" si="11"/>
        <v/>
      </c>
      <c r="N43" s="23" t="str">
        <f t="shared" si="11"/>
        <v/>
      </c>
      <c r="O43" s="57" t="str">
        <f t="shared" si="11"/>
        <v/>
      </c>
    </row>
    <row r="44" spans="1:15" x14ac:dyDescent="0.25">
      <c r="A44" s="56" t="str">
        <f t="shared" si="4"/>
        <v/>
      </c>
      <c r="B44" s="52" t="str">
        <f t="shared" si="4"/>
        <v/>
      </c>
      <c r="C44" s="21"/>
      <c r="D44" s="267"/>
      <c r="E44" s="267"/>
      <c r="F44" s="62" t="str">
        <f t="shared" si="5"/>
        <v/>
      </c>
      <c r="G44" s="23" t="str">
        <f t="shared" si="6"/>
        <v/>
      </c>
      <c r="H44" s="65" t="str">
        <f t="shared" si="7"/>
        <v/>
      </c>
      <c r="I44" s="22" t="str">
        <f t="shared" si="8"/>
        <v/>
      </c>
      <c r="J44" s="22" t="str">
        <f t="shared" si="9"/>
        <v/>
      </c>
      <c r="K44" s="22" t="str">
        <f t="shared" si="10"/>
        <v/>
      </c>
      <c r="L44" s="23" t="str">
        <f t="shared" si="11"/>
        <v/>
      </c>
      <c r="M44" s="23" t="str">
        <f t="shared" si="11"/>
        <v/>
      </c>
      <c r="N44" s="23" t="str">
        <f t="shared" si="11"/>
        <v/>
      </c>
      <c r="O44" s="57" t="str">
        <f t="shared" si="11"/>
        <v/>
      </c>
    </row>
    <row r="45" spans="1:15" x14ac:dyDescent="0.25">
      <c r="A45" s="56" t="str">
        <f t="shared" si="4"/>
        <v/>
      </c>
      <c r="B45" s="52" t="str">
        <f t="shared" si="4"/>
        <v/>
      </c>
      <c r="C45" s="21"/>
      <c r="D45" s="267"/>
      <c r="E45" s="267"/>
      <c r="F45" s="62" t="str">
        <f t="shared" si="5"/>
        <v/>
      </c>
      <c r="G45" s="23" t="str">
        <f t="shared" si="6"/>
        <v/>
      </c>
      <c r="H45" s="65" t="str">
        <f t="shared" si="7"/>
        <v/>
      </c>
      <c r="I45" s="22" t="str">
        <f t="shared" si="8"/>
        <v/>
      </c>
      <c r="J45" s="22" t="str">
        <f t="shared" si="9"/>
        <v/>
      </c>
      <c r="K45" s="22" t="str">
        <f t="shared" si="10"/>
        <v/>
      </c>
      <c r="L45" s="23" t="str">
        <f t="shared" si="11"/>
        <v/>
      </c>
      <c r="M45" s="23" t="str">
        <f t="shared" si="11"/>
        <v/>
      </c>
      <c r="N45" s="23" t="str">
        <f t="shared" si="11"/>
        <v/>
      </c>
      <c r="O45" s="57" t="str">
        <f t="shared" si="11"/>
        <v/>
      </c>
    </row>
    <row r="46" spans="1:15" x14ac:dyDescent="0.25">
      <c r="A46" s="56" t="str">
        <f t="shared" si="4"/>
        <v/>
      </c>
      <c r="B46" s="52" t="str">
        <f t="shared" si="4"/>
        <v/>
      </c>
      <c r="C46" s="21"/>
      <c r="D46" s="267"/>
      <c r="E46" s="267"/>
      <c r="F46" s="62" t="str">
        <f t="shared" si="5"/>
        <v/>
      </c>
      <c r="G46" s="23" t="str">
        <f t="shared" si="6"/>
        <v/>
      </c>
      <c r="H46" s="65" t="str">
        <f t="shared" si="7"/>
        <v/>
      </c>
      <c r="I46" s="22" t="str">
        <f t="shared" si="8"/>
        <v/>
      </c>
      <c r="J46" s="22" t="str">
        <f t="shared" si="9"/>
        <v/>
      </c>
      <c r="K46" s="22" t="str">
        <f t="shared" si="10"/>
        <v/>
      </c>
      <c r="L46" s="23" t="str">
        <f t="shared" si="11"/>
        <v/>
      </c>
      <c r="M46" s="23" t="str">
        <f t="shared" si="11"/>
        <v/>
      </c>
      <c r="N46" s="23" t="str">
        <f t="shared" si="11"/>
        <v/>
      </c>
      <c r="O46" s="57" t="str">
        <f t="shared" si="11"/>
        <v/>
      </c>
    </row>
    <row r="47" spans="1:15" x14ac:dyDescent="0.25">
      <c r="A47" s="56" t="str">
        <f t="shared" si="4"/>
        <v/>
      </c>
      <c r="B47" s="52" t="str">
        <f t="shared" si="4"/>
        <v/>
      </c>
      <c r="C47" s="21"/>
      <c r="D47" s="267"/>
      <c r="E47" s="267"/>
      <c r="F47" s="62" t="str">
        <f t="shared" si="5"/>
        <v/>
      </c>
      <c r="G47" s="23" t="str">
        <f t="shared" si="6"/>
        <v/>
      </c>
      <c r="H47" s="65" t="str">
        <f t="shared" si="7"/>
        <v/>
      </c>
      <c r="I47" s="22" t="str">
        <f t="shared" si="8"/>
        <v/>
      </c>
      <c r="J47" s="22" t="str">
        <f t="shared" si="9"/>
        <v/>
      </c>
      <c r="K47" s="22" t="str">
        <f t="shared" si="10"/>
        <v/>
      </c>
      <c r="L47" s="23" t="str">
        <f t="shared" si="11"/>
        <v/>
      </c>
      <c r="M47" s="23" t="str">
        <f t="shared" si="11"/>
        <v/>
      </c>
      <c r="N47" s="23" t="str">
        <f t="shared" si="11"/>
        <v/>
      </c>
      <c r="O47" s="57" t="str">
        <f t="shared" si="11"/>
        <v/>
      </c>
    </row>
    <row r="48" spans="1:15" x14ac:dyDescent="0.25">
      <c r="A48" s="56" t="str">
        <f t="shared" si="4"/>
        <v/>
      </c>
      <c r="B48" s="52" t="str">
        <f t="shared" si="4"/>
        <v/>
      </c>
      <c r="C48" s="21"/>
      <c r="D48" s="267"/>
      <c r="E48" s="267"/>
      <c r="F48" s="62" t="str">
        <f t="shared" si="5"/>
        <v/>
      </c>
      <c r="G48" s="23" t="str">
        <f t="shared" si="6"/>
        <v/>
      </c>
      <c r="H48" s="65" t="str">
        <f t="shared" si="7"/>
        <v/>
      </c>
      <c r="I48" s="22" t="str">
        <f t="shared" si="8"/>
        <v/>
      </c>
      <c r="J48" s="22" t="str">
        <f t="shared" si="9"/>
        <v/>
      </c>
      <c r="K48" s="22" t="str">
        <f t="shared" si="10"/>
        <v/>
      </c>
      <c r="L48" s="23" t="str">
        <f t="shared" si="11"/>
        <v/>
      </c>
      <c r="M48" s="23" t="str">
        <f t="shared" si="11"/>
        <v/>
      </c>
      <c r="N48" s="23" t="str">
        <f t="shared" si="11"/>
        <v/>
      </c>
      <c r="O48" s="57" t="str">
        <f t="shared" si="11"/>
        <v/>
      </c>
    </row>
    <row r="49" spans="1:15" x14ac:dyDescent="0.25">
      <c r="A49" s="56" t="str">
        <f t="shared" si="4"/>
        <v/>
      </c>
      <c r="B49" s="52" t="str">
        <f t="shared" si="4"/>
        <v/>
      </c>
      <c r="C49" s="21"/>
      <c r="D49" s="267"/>
      <c r="E49" s="267"/>
      <c r="F49" s="62" t="str">
        <f t="shared" si="5"/>
        <v/>
      </c>
      <c r="G49" s="23" t="str">
        <f t="shared" si="6"/>
        <v/>
      </c>
      <c r="H49" s="65" t="str">
        <f t="shared" si="7"/>
        <v/>
      </c>
      <c r="I49" s="22" t="str">
        <f t="shared" si="8"/>
        <v/>
      </c>
      <c r="J49" s="22" t="str">
        <f t="shared" si="9"/>
        <v/>
      </c>
      <c r="K49" s="22" t="str">
        <f t="shared" si="10"/>
        <v/>
      </c>
      <c r="L49" s="23" t="str">
        <f t="shared" si="11"/>
        <v/>
      </c>
      <c r="M49" s="23" t="str">
        <f t="shared" si="11"/>
        <v/>
      </c>
      <c r="N49" s="23" t="str">
        <f t="shared" si="11"/>
        <v/>
      </c>
      <c r="O49" s="57" t="str">
        <f t="shared" si="11"/>
        <v/>
      </c>
    </row>
    <row r="50" spans="1:15" x14ac:dyDescent="0.25">
      <c r="A50" s="56" t="str">
        <f t="shared" si="4"/>
        <v/>
      </c>
      <c r="B50" s="52" t="str">
        <f t="shared" si="4"/>
        <v/>
      </c>
      <c r="C50" s="21"/>
      <c r="D50" s="267"/>
      <c r="E50" s="267"/>
      <c r="F50" s="62" t="str">
        <f t="shared" si="5"/>
        <v/>
      </c>
      <c r="G50" s="23" t="str">
        <f t="shared" si="6"/>
        <v/>
      </c>
      <c r="H50" s="65" t="str">
        <f t="shared" si="7"/>
        <v/>
      </c>
      <c r="I50" s="22" t="str">
        <f t="shared" si="8"/>
        <v/>
      </c>
      <c r="J50" s="22" t="str">
        <f t="shared" si="9"/>
        <v/>
      </c>
      <c r="K50" s="22" t="str">
        <f t="shared" si="10"/>
        <v/>
      </c>
      <c r="L50" s="23" t="str">
        <f t="shared" si="11"/>
        <v/>
      </c>
      <c r="M50" s="23" t="str">
        <f t="shared" si="11"/>
        <v/>
      </c>
      <c r="N50" s="23" t="str">
        <f t="shared" si="11"/>
        <v/>
      </c>
      <c r="O50" s="57" t="str">
        <f t="shared" si="11"/>
        <v/>
      </c>
    </row>
    <row r="51" spans="1:15" x14ac:dyDescent="0.25">
      <c r="A51" s="56" t="str">
        <f t="shared" si="4"/>
        <v/>
      </c>
      <c r="B51" s="52" t="str">
        <f t="shared" si="4"/>
        <v/>
      </c>
      <c r="C51" s="21"/>
      <c r="D51" s="267"/>
      <c r="E51" s="267"/>
      <c r="F51" s="62" t="str">
        <f t="shared" si="5"/>
        <v/>
      </c>
      <c r="G51" s="23" t="str">
        <f t="shared" si="6"/>
        <v/>
      </c>
      <c r="H51" s="65" t="str">
        <f t="shared" si="7"/>
        <v/>
      </c>
      <c r="I51" s="22" t="str">
        <f t="shared" si="8"/>
        <v/>
      </c>
      <c r="J51" s="22" t="str">
        <f t="shared" si="9"/>
        <v/>
      </c>
      <c r="K51" s="22" t="str">
        <f t="shared" si="10"/>
        <v/>
      </c>
      <c r="L51" s="23" t="str">
        <f t="shared" si="11"/>
        <v/>
      </c>
      <c r="M51" s="23" t="str">
        <f t="shared" si="11"/>
        <v/>
      </c>
      <c r="N51" s="23" t="str">
        <f t="shared" si="11"/>
        <v/>
      </c>
      <c r="O51" s="57" t="str">
        <f t="shared" si="11"/>
        <v/>
      </c>
    </row>
    <row r="52" spans="1:15" ht="16.5" thickBot="1" x14ac:dyDescent="0.3">
      <c r="A52" s="58" t="str">
        <f t="shared" si="4"/>
        <v/>
      </c>
      <c r="B52" s="59" t="str">
        <f t="shared" si="4"/>
        <v/>
      </c>
      <c r="C52" s="39"/>
      <c r="D52" s="268"/>
      <c r="E52" s="268"/>
      <c r="F52" s="63" t="str">
        <f t="shared" si="5"/>
        <v/>
      </c>
      <c r="G52" s="41" t="str">
        <f t="shared" si="6"/>
        <v/>
      </c>
      <c r="H52" s="66" t="str">
        <f t="shared" si="7"/>
        <v/>
      </c>
      <c r="I52" s="40" t="str">
        <f t="shared" si="8"/>
        <v/>
      </c>
      <c r="J52" s="40" t="str">
        <f t="shared" si="9"/>
        <v/>
      </c>
      <c r="K52" s="40" t="str">
        <f t="shared" si="10"/>
        <v/>
      </c>
      <c r="L52" s="41" t="str">
        <f t="shared" si="11"/>
        <v/>
      </c>
      <c r="M52" s="41" t="str">
        <f t="shared" si="11"/>
        <v/>
      </c>
      <c r="N52" s="41" t="str">
        <f t="shared" si="11"/>
        <v/>
      </c>
      <c r="O52" s="60" t="str">
        <f t="shared" si="11"/>
        <v/>
      </c>
    </row>
    <row r="53" spans="1:15" ht="16.5" thickBot="1" x14ac:dyDescent="0.3">
      <c r="B53" s="17" t="s">
        <v>18</v>
      </c>
      <c r="L53" s="18">
        <f>SUM(L33:L52)</f>
        <v>2796.7199999999993</v>
      </c>
      <c r="M53" s="18">
        <f>SUM(M33:M52)</f>
        <v>0</v>
      </c>
      <c r="N53" s="18">
        <f>SUM(N33:N52)</f>
        <v>1268.28</v>
      </c>
      <c r="O53" s="19">
        <f>SUM(O33:O52)</f>
        <v>5918.6399999999994</v>
      </c>
    </row>
    <row r="56" spans="1:15" ht="16.350000000000001" customHeight="1" thickBot="1" x14ac:dyDescent="0.3">
      <c r="C56" s="269"/>
      <c r="D56" s="269"/>
      <c r="E56" s="269"/>
    </row>
    <row r="57" spans="1:15" ht="50.1" customHeight="1" thickBot="1" x14ac:dyDescent="0.3">
      <c r="A57" s="67" t="s">
        <v>23</v>
      </c>
      <c r="B57" s="16"/>
      <c r="C57" s="263" t="s">
        <v>24</v>
      </c>
      <c r="D57" s="265"/>
      <c r="E57" s="279" t="s">
        <v>30</v>
      </c>
      <c r="F57" s="280"/>
      <c r="G57" s="280"/>
      <c r="H57" s="280"/>
      <c r="I57" s="280"/>
      <c r="J57" s="280"/>
      <c r="K57" s="280"/>
      <c r="L57" s="280"/>
      <c r="M57" s="280"/>
      <c r="N57" s="280"/>
      <c r="O57" s="281"/>
    </row>
    <row r="58" spans="1:15" ht="36" customHeight="1" thickBot="1" x14ac:dyDescent="0.3">
      <c r="A58" s="44" t="s">
        <v>31</v>
      </c>
      <c r="B58" s="70"/>
      <c r="C58" s="77" t="s">
        <v>33</v>
      </c>
      <c r="D58" s="78" t="s">
        <v>27</v>
      </c>
      <c r="E58" s="72"/>
      <c r="F58" s="73"/>
      <c r="G58" s="73"/>
      <c r="H58" s="73"/>
      <c r="I58" s="73"/>
      <c r="J58" s="73"/>
      <c r="K58" s="74"/>
      <c r="L58" s="51" t="s">
        <v>7</v>
      </c>
      <c r="M58" s="51" t="s">
        <v>8</v>
      </c>
      <c r="N58" s="51" t="s">
        <v>9</v>
      </c>
      <c r="O58" s="51" t="s">
        <v>15</v>
      </c>
    </row>
    <row r="59" spans="1:15" x14ac:dyDescent="0.25">
      <c r="A59" s="53" t="str">
        <f t="shared" ref="A59:B78" si="12">IF(A6="","",A6)</f>
        <v>Mauerwerk</v>
      </c>
      <c r="B59" s="30" t="str">
        <f t="shared" si="12"/>
        <v>Vollziegel</v>
      </c>
      <c r="C59" s="29">
        <v>50</v>
      </c>
      <c r="D59" s="75">
        <f>IF(C59="","",IF(C59&lt;12,"ungültig",IF(((50/C59))&gt;5,5,IF(((50/C59))&gt;4,4,IF(((50/C59))&gt;3,3,IF(((50/C59))&gt;2,2,IF(((50/C59))&gt;1,1,0)))))))</f>
        <v>0</v>
      </c>
      <c r="E59" s="270"/>
      <c r="F59" s="270"/>
      <c r="G59" s="270"/>
      <c r="H59" s="270"/>
      <c r="I59" s="270"/>
      <c r="J59" s="270"/>
      <c r="K59" s="271"/>
      <c r="L59" s="31">
        <f t="shared" ref="L59:O78" si="13">IF($A6="","",(L6+L33)*($D59+1))</f>
        <v>126372.71999999999</v>
      </c>
      <c r="M59" s="31">
        <f t="shared" si="13"/>
        <v>1040.6399999999999</v>
      </c>
      <c r="N59" s="31">
        <f t="shared" si="13"/>
        <v>16877.879999999997</v>
      </c>
      <c r="O59" s="55">
        <f t="shared" si="13"/>
        <v>56649.84</v>
      </c>
    </row>
    <row r="60" spans="1:15" x14ac:dyDescent="0.25">
      <c r="A60" s="56" t="str">
        <f t="shared" si="12"/>
        <v/>
      </c>
      <c r="B60" s="22" t="str">
        <f t="shared" si="12"/>
        <v/>
      </c>
      <c r="C60" s="21"/>
      <c r="D60" s="71" t="str">
        <f t="shared" ref="D60:D78" si="14">IF(C60="","",IF(C60&lt;12,"ungültig",IF(((50/C60))&gt;5,5,IF(((50/C60))&gt;4,4,IF(((50/C60))&gt;3,3,IF(((50/C60))&gt;2,2,IF(((50/C60))&gt;1,1,0)))))))</f>
        <v/>
      </c>
      <c r="E60" s="272"/>
      <c r="F60" s="272"/>
      <c r="G60" s="272"/>
      <c r="H60" s="272"/>
      <c r="I60" s="272"/>
      <c r="J60" s="272"/>
      <c r="K60" s="273"/>
      <c r="L60" s="23" t="str">
        <f t="shared" si="13"/>
        <v/>
      </c>
      <c r="M60" s="23" t="str">
        <f t="shared" si="13"/>
        <v/>
      </c>
      <c r="N60" s="23" t="str">
        <f t="shared" si="13"/>
        <v/>
      </c>
      <c r="O60" s="57" t="str">
        <f t="shared" si="13"/>
        <v/>
      </c>
    </row>
    <row r="61" spans="1:15" x14ac:dyDescent="0.25">
      <c r="A61" s="56" t="str">
        <f t="shared" si="12"/>
        <v/>
      </c>
      <c r="B61" s="22" t="str">
        <f t="shared" si="12"/>
        <v/>
      </c>
      <c r="C61" s="21"/>
      <c r="D61" s="71" t="str">
        <f t="shared" si="14"/>
        <v/>
      </c>
      <c r="E61" s="272"/>
      <c r="F61" s="272"/>
      <c r="G61" s="272"/>
      <c r="H61" s="272"/>
      <c r="I61" s="272"/>
      <c r="J61" s="272"/>
      <c r="K61" s="273"/>
      <c r="L61" s="23" t="str">
        <f t="shared" si="13"/>
        <v/>
      </c>
      <c r="M61" s="23" t="str">
        <f t="shared" si="13"/>
        <v/>
      </c>
      <c r="N61" s="23" t="str">
        <f t="shared" si="13"/>
        <v/>
      </c>
      <c r="O61" s="57" t="str">
        <f t="shared" si="13"/>
        <v/>
      </c>
    </row>
    <row r="62" spans="1:15" x14ac:dyDescent="0.25">
      <c r="A62" s="56" t="str">
        <f t="shared" si="12"/>
        <v/>
      </c>
      <c r="B62" s="22" t="str">
        <f t="shared" si="12"/>
        <v/>
      </c>
      <c r="C62" s="21"/>
      <c r="D62" s="71" t="str">
        <f t="shared" si="14"/>
        <v/>
      </c>
      <c r="E62" s="272"/>
      <c r="F62" s="272"/>
      <c r="G62" s="272"/>
      <c r="H62" s="272"/>
      <c r="I62" s="272"/>
      <c r="J62" s="272"/>
      <c r="K62" s="273"/>
      <c r="L62" s="23" t="str">
        <f t="shared" si="13"/>
        <v/>
      </c>
      <c r="M62" s="23" t="str">
        <f t="shared" si="13"/>
        <v/>
      </c>
      <c r="N62" s="23" t="str">
        <f t="shared" si="13"/>
        <v/>
      </c>
      <c r="O62" s="57" t="str">
        <f t="shared" si="13"/>
        <v/>
      </c>
    </row>
    <row r="63" spans="1:15" x14ac:dyDescent="0.25">
      <c r="A63" s="56" t="str">
        <f t="shared" si="12"/>
        <v/>
      </c>
      <c r="B63" s="22" t="str">
        <f t="shared" si="12"/>
        <v/>
      </c>
      <c r="C63" s="21"/>
      <c r="D63" s="71" t="str">
        <f t="shared" si="14"/>
        <v/>
      </c>
      <c r="E63" s="272"/>
      <c r="F63" s="272"/>
      <c r="G63" s="272"/>
      <c r="H63" s="272"/>
      <c r="I63" s="272"/>
      <c r="J63" s="272"/>
      <c r="K63" s="273"/>
      <c r="L63" s="23" t="str">
        <f t="shared" si="13"/>
        <v/>
      </c>
      <c r="M63" s="23" t="str">
        <f t="shared" si="13"/>
        <v/>
      </c>
      <c r="N63" s="23" t="str">
        <f t="shared" si="13"/>
        <v/>
      </c>
      <c r="O63" s="57" t="str">
        <f t="shared" si="13"/>
        <v/>
      </c>
    </row>
    <row r="64" spans="1:15" x14ac:dyDescent="0.25">
      <c r="A64" s="56" t="str">
        <f t="shared" si="12"/>
        <v/>
      </c>
      <c r="B64" s="22" t="str">
        <f t="shared" si="12"/>
        <v/>
      </c>
      <c r="C64" s="21"/>
      <c r="D64" s="71" t="str">
        <f t="shared" si="14"/>
        <v/>
      </c>
      <c r="E64" s="272"/>
      <c r="F64" s="272"/>
      <c r="G64" s="272"/>
      <c r="H64" s="272"/>
      <c r="I64" s="272"/>
      <c r="J64" s="272"/>
      <c r="K64" s="273"/>
      <c r="L64" s="23" t="str">
        <f t="shared" si="13"/>
        <v/>
      </c>
      <c r="M64" s="23" t="str">
        <f t="shared" si="13"/>
        <v/>
      </c>
      <c r="N64" s="23" t="str">
        <f t="shared" si="13"/>
        <v/>
      </c>
      <c r="O64" s="57" t="str">
        <f t="shared" si="13"/>
        <v/>
      </c>
    </row>
    <row r="65" spans="1:15" x14ac:dyDescent="0.25">
      <c r="A65" s="56" t="str">
        <f t="shared" si="12"/>
        <v/>
      </c>
      <c r="B65" s="22" t="str">
        <f t="shared" si="12"/>
        <v/>
      </c>
      <c r="C65" s="21"/>
      <c r="D65" s="71" t="str">
        <f t="shared" si="14"/>
        <v/>
      </c>
      <c r="E65" s="272"/>
      <c r="F65" s="272"/>
      <c r="G65" s="272"/>
      <c r="H65" s="272"/>
      <c r="I65" s="272"/>
      <c r="J65" s="272"/>
      <c r="K65" s="273"/>
      <c r="L65" s="23" t="str">
        <f t="shared" si="13"/>
        <v/>
      </c>
      <c r="M65" s="23" t="str">
        <f t="shared" si="13"/>
        <v/>
      </c>
      <c r="N65" s="23" t="str">
        <f t="shared" si="13"/>
        <v/>
      </c>
      <c r="O65" s="57" t="str">
        <f t="shared" si="13"/>
        <v/>
      </c>
    </row>
    <row r="66" spans="1:15" x14ac:dyDescent="0.25">
      <c r="A66" s="56" t="str">
        <f t="shared" si="12"/>
        <v/>
      </c>
      <c r="B66" s="22" t="str">
        <f t="shared" si="12"/>
        <v/>
      </c>
      <c r="C66" s="21"/>
      <c r="D66" s="71" t="str">
        <f t="shared" si="14"/>
        <v/>
      </c>
      <c r="E66" s="272"/>
      <c r="F66" s="272"/>
      <c r="G66" s="272"/>
      <c r="H66" s="272"/>
      <c r="I66" s="272"/>
      <c r="J66" s="272"/>
      <c r="K66" s="273"/>
      <c r="L66" s="23" t="str">
        <f t="shared" si="13"/>
        <v/>
      </c>
      <c r="M66" s="23" t="str">
        <f t="shared" si="13"/>
        <v/>
      </c>
      <c r="N66" s="23" t="str">
        <f t="shared" si="13"/>
        <v/>
      </c>
      <c r="O66" s="57" t="str">
        <f t="shared" si="13"/>
        <v/>
      </c>
    </row>
    <row r="67" spans="1:15" x14ac:dyDescent="0.25">
      <c r="A67" s="56" t="str">
        <f t="shared" si="12"/>
        <v/>
      </c>
      <c r="B67" s="22" t="str">
        <f t="shared" si="12"/>
        <v/>
      </c>
      <c r="C67" s="21"/>
      <c r="D67" s="71" t="str">
        <f t="shared" si="14"/>
        <v/>
      </c>
      <c r="E67" s="272"/>
      <c r="F67" s="272"/>
      <c r="G67" s="272"/>
      <c r="H67" s="272"/>
      <c r="I67" s="272"/>
      <c r="J67" s="272"/>
      <c r="K67" s="273"/>
      <c r="L67" s="23" t="str">
        <f t="shared" si="13"/>
        <v/>
      </c>
      <c r="M67" s="23" t="str">
        <f t="shared" si="13"/>
        <v/>
      </c>
      <c r="N67" s="23" t="str">
        <f t="shared" si="13"/>
        <v/>
      </c>
      <c r="O67" s="57" t="str">
        <f t="shared" si="13"/>
        <v/>
      </c>
    </row>
    <row r="68" spans="1:15" x14ac:dyDescent="0.25">
      <c r="A68" s="56" t="str">
        <f t="shared" si="12"/>
        <v/>
      </c>
      <c r="B68" s="22" t="str">
        <f t="shared" si="12"/>
        <v/>
      </c>
      <c r="C68" s="25"/>
      <c r="D68" s="71" t="str">
        <f t="shared" si="14"/>
        <v/>
      </c>
      <c r="E68" s="272"/>
      <c r="F68" s="272"/>
      <c r="G68" s="272"/>
      <c r="H68" s="272"/>
      <c r="I68" s="272"/>
      <c r="J68" s="272"/>
      <c r="K68" s="273"/>
      <c r="L68" s="23" t="str">
        <f t="shared" si="13"/>
        <v/>
      </c>
      <c r="M68" s="23" t="str">
        <f t="shared" si="13"/>
        <v/>
      </c>
      <c r="N68" s="23" t="str">
        <f t="shared" si="13"/>
        <v/>
      </c>
      <c r="O68" s="57" t="str">
        <f t="shared" si="13"/>
        <v/>
      </c>
    </row>
    <row r="69" spans="1:15" x14ac:dyDescent="0.25">
      <c r="A69" s="56" t="str">
        <f t="shared" si="12"/>
        <v/>
      </c>
      <c r="B69" s="22" t="str">
        <f t="shared" si="12"/>
        <v/>
      </c>
      <c r="C69" s="25"/>
      <c r="D69" s="71" t="str">
        <f t="shared" si="14"/>
        <v/>
      </c>
      <c r="E69" s="272"/>
      <c r="F69" s="272"/>
      <c r="G69" s="272"/>
      <c r="H69" s="272"/>
      <c r="I69" s="272"/>
      <c r="J69" s="272"/>
      <c r="K69" s="273"/>
      <c r="L69" s="23" t="str">
        <f t="shared" si="13"/>
        <v/>
      </c>
      <c r="M69" s="23" t="str">
        <f t="shared" si="13"/>
        <v/>
      </c>
      <c r="N69" s="23" t="str">
        <f t="shared" si="13"/>
        <v/>
      </c>
      <c r="O69" s="57" t="str">
        <f t="shared" si="13"/>
        <v/>
      </c>
    </row>
    <row r="70" spans="1:15" x14ac:dyDescent="0.25">
      <c r="A70" s="56" t="str">
        <f t="shared" si="12"/>
        <v/>
      </c>
      <c r="B70" s="22" t="str">
        <f t="shared" si="12"/>
        <v/>
      </c>
      <c r="C70" s="21"/>
      <c r="D70" s="71" t="str">
        <f t="shared" si="14"/>
        <v/>
      </c>
      <c r="E70" s="272"/>
      <c r="F70" s="272"/>
      <c r="G70" s="272"/>
      <c r="H70" s="272"/>
      <c r="I70" s="272"/>
      <c r="J70" s="272"/>
      <c r="K70" s="273"/>
      <c r="L70" s="23" t="str">
        <f t="shared" si="13"/>
        <v/>
      </c>
      <c r="M70" s="23" t="str">
        <f t="shared" si="13"/>
        <v/>
      </c>
      <c r="N70" s="23" t="str">
        <f t="shared" si="13"/>
        <v/>
      </c>
      <c r="O70" s="57" t="str">
        <f t="shared" si="13"/>
        <v/>
      </c>
    </row>
    <row r="71" spans="1:15" x14ac:dyDescent="0.25">
      <c r="A71" s="56" t="str">
        <f t="shared" si="12"/>
        <v/>
      </c>
      <c r="B71" s="22" t="str">
        <f t="shared" si="12"/>
        <v/>
      </c>
      <c r="C71" s="21"/>
      <c r="D71" s="71" t="str">
        <f t="shared" si="14"/>
        <v/>
      </c>
      <c r="E71" s="272"/>
      <c r="F71" s="272"/>
      <c r="G71" s="272"/>
      <c r="H71" s="272"/>
      <c r="I71" s="272"/>
      <c r="J71" s="272"/>
      <c r="K71" s="273"/>
      <c r="L71" s="23" t="str">
        <f t="shared" si="13"/>
        <v/>
      </c>
      <c r="M71" s="23" t="str">
        <f t="shared" si="13"/>
        <v/>
      </c>
      <c r="N71" s="23" t="str">
        <f t="shared" si="13"/>
        <v/>
      </c>
      <c r="O71" s="57" t="str">
        <f t="shared" si="13"/>
        <v/>
      </c>
    </row>
    <row r="72" spans="1:15" x14ac:dyDescent="0.25">
      <c r="A72" s="56" t="str">
        <f t="shared" si="12"/>
        <v/>
      </c>
      <c r="B72" s="22" t="str">
        <f t="shared" si="12"/>
        <v/>
      </c>
      <c r="C72" s="21"/>
      <c r="D72" s="71" t="str">
        <f t="shared" si="14"/>
        <v/>
      </c>
      <c r="E72" s="272"/>
      <c r="F72" s="272"/>
      <c r="G72" s="272"/>
      <c r="H72" s="272"/>
      <c r="I72" s="272"/>
      <c r="J72" s="272"/>
      <c r="K72" s="273"/>
      <c r="L72" s="23" t="str">
        <f t="shared" si="13"/>
        <v/>
      </c>
      <c r="M72" s="23" t="str">
        <f t="shared" si="13"/>
        <v/>
      </c>
      <c r="N72" s="23" t="str">
        <f t="shared" si="13"/>
        <v/>
      </c>
      <c r="O72" s="57" t="str">
        <f t="shared" si="13"/>
        <v/>
      </c>
    </row>
    <row r="73" spans="1:15" x14ac:dyDescent="0.25">
      <c r="A73" s="56" t="str">
        <f t="shared" si="12"/>
        <v/>
      </c>
      <c r="B73" s="22" t="str">
        <f t="shared" si="12"/>
        <v/>
      </c>
      <c r="C73" s="21"/>
      <c r="D73" s="71" t="str">
        <f t="shared" si="14"/>
        <v/>
      </c>
      <c r="E73" s="272"/>
      <c r="F73" s="272"/>
      <c r="G73" s="272"/>
      <c r="H73" s="272"/>
      <c r="I73" s="272"/>
      <c r="J73" s="272"/>
      <c r="K73" s="273"/>
      <c r="L73" s="23" t="str">
        <f t="shared" si="13"/>
        <v/>
      </c>
      <c r="M73" s="23" t="str">
        <f t="shared" si="13"/>
        <v/>
      </c>
      <c r="N73" s="23" t="str">
        <f t="shared" si="13"/>
        <v/>
      </c>
      <c r="O73" s="57" t="str">
        <f t="shared" si="13"/>
        <v/>
      </c>
    </row>
    <row r="74" spans="1:15" x14ac:dyDescent="0.25">
      <c r="A74" s="56" t="str">
        <f t="shared" si="12"/>
        <v/>
      </c>
      <c r="B74" s="22" t="str">
        <f t="shared" si="12"/>
        <v/>
      </c>
      <c r="C74" s="21"/>
      <c r="D74" s="71" t="str">
        <f t="shared" si="14"/>
        <v/>
      </c>
      <c r="E74" s="272"/>
      <c r="F74" s="272"/>
      <c r="G74" s="272"/>
      <c r="H74" s="272"/>
      <c r="I74" s="272"/>
      <c r="J74" s="272"/>
      <c r="K74" s="273"/>
      <c r="L74" s="23" t="str">
        <f t="shared" si="13"/>
        <v/>
      </c>
      <c r="M74" s="23" t="str">
        <f t="shared" si="13"/>
        <v/>
      </c>
      <c r="N74" s="23" t="str">
        <f t="shared" si="13"/>
        <v/>
      </c>
      <c r="O74" s="57" t="str">
        <f t="shared" si="13"/>
        <v/>
      </c>
    </row>
    <row r="75" spans="1:15" x14ac:dyDescent="0.25">
      <c r="A75" s="56" t="str">
        <f t="shared" si="12"/>
        <v/>
      </c>
      <c r="B75" s="22" t="str">
        <f t="shared" si="12"/>
        <v/>
      </c>
      <c r="C75" s="21"/>
      <c r="D75" s="71" t="str">
        <f t="shared" si="14"/>
        <v/>
      </c>
      <c r="E75" s="272"/>
      <c r="F75" s="272"/>
      <c r="G75" s="272"/>
      <c r="H75" s="272"/>
      <c r="I75" s="272"/>
      <c r="J75" s="272"/>
      <c r="K75" s="273"/>
      <c r="L75" s="23" t="str">
        <f t="shared" si="13"/>
        <v/>
      </c>
      <c r="M75" s="23" t="str">
        <f t="shared" si="13"/>
        <v/>
      </c>
      <c r="N75" s="23" t="str">
        <f t="shared" si="13"/>
        <v/>
      </c>
      <c r="O75" s="57" t="str">
        <f t="shared" si="13"/>
        <v/>
      </c>
    </row>
    <row r="76" spans="1:15" x14ac:dyDescent="0.25">
      <c r="A76" s="56" t="str">
        <f t="shared" si="12"/>
        <v/>
      </c>
      <c r="B76" s="22" t="str">
        <f t="shared" si="12"/>
        <v/>
      </c>
      <c r="C76" s="21"/>
      <c r="D76" s="71" t="str">
        <f t="shared" si="14"/>
        <v/>
      </c>
      <c r="E76" s="272"/>
      <c r="F76" s="272"/>
      <c r="G76" s="272"/>
      <c r="H76" s="272"/>
      <c r="I76" s="272"/>
      <c r="J76" s="272"/>
      <c r="K76" s="273"/>
      <c r="L76" s="23" t="str">
        <f t="shared" si="13"/>
        <v/>
      </c>
      <c r="M76" s="23" t="str">
        <f t="shared" si="13"/>
        <v/>
      </c>
      <c r="N76" s="23" t="str">
        <f t="shared" si="13"/>
        <v/>
      </c>
      <c r="O76" s="57" t="str">
        <f t="shared" si="13"/>
        <v/>
      </c>
    </row>
    <row r="77" spans="1:15" x14ac:dyDescent="0.25">
      <c r="A77" s="56" t="str">
        <f t="shared" si="12"/>
        <v/>
      </c>
      <c r="B77" s="22" t="str">
        <f t="shared" si="12"/>
        <v/>
      </c>
      <c r="C77" s="21"/>
      <c r="D77" s="71" t="str">
        <f t="shared" si="14"/>
        <v/>
      </c>
      <c r="E77" s="272"/>
      <c r="F77" s="272"/>
      <c r="G77" s="272"/>
      <c r="H77" s="272"/>
      <c r="I77" s="272"/>
      <c r="J77" s="272"/>
      <c r="K77" s="273"/>
      <c r="L77" s="23" t="str">
        <f t="shared" si="13"/>
        <v/>
      </c>
      <c r="M77" s="23" t="str">
        <f t="shared" si="13"/>
        <v/>
      </c>
      <c r="N77" s="23" t="str">
        <f t="shared" si="13"/>
        <v/>
      </c>
      <c r="O77" s="57" t="str">
        <f t="shared" si="13"/>
        <v/>
      </c>
    </row>
    <row r="78" spans="1:15" ht="16.5" thickBot="1" x14ac:dyDescent="0.3">
      <c r="A78" s="58" t="str">
        <f t="shared" si="12"/>
        <v/>
      </c>
      <c r="B78" s="40" t="str">
        <f t="shared" si="12"/>
        <v/>
      </c>
      <c r="C78" s="39"/>
      <c r="D78" s="76" t="str">
        <f t="shared" si="14"/>
        <v/>
      </c>
      <c r="E78" s="274"/>
      <c r="F78" s="274"/>
      <c r="G78" s="274"/>
      <c r="H78" s="274"/>
      <c r="I78" s="274"/>
      <c r="J78" s="274"/>
      <c r="K78" s="275"/>
      <c r="L78" s="41" t="str">
        <f t="shared" si="13"/>
        <v/>
      </c>
      <c r="M78" s="41" t="str">
        <f t="shared" si="13"/>
        <v/>
      </c>
      <c r="N78" s="41" t="str">
        <f t="shared" si="13"/>
        <v/>
      </c>
      <c r="O78" s="60" t="str">
        <f t="shared" si="13"/>
        <v/>
      </c>
    </row>
    <row r="79" spans="1:15" ht="16.5" thickBot="1" x14ac:dyDescent="0.3">
      <c r="B79" s="17" t="s">
        <v>26</v>
      </c>
      <c r="L79" s="18">
        <f>SUM(L59:L78)</f>
        <v>126372.71999999999</v>
      </c>
      <c r="M79" s="18">
        <f>SUM(M59:M78)</f>
        <v>1040.6399999999999</v>
      </c>
      <c r="N79" s="18">
        <f>SUM(N59:N78)</f>
        <v>16877.879999999997</v>
      </c>
      <c r="O79" s="19">
        <f>SUM(O59:O78)</f>
        <v>56649.84</v>
      </c>
    </row>
  </sheetData>
  <sheetProtection sheet="1" objects="1" scenarios="1" selectLockedCells="1"/>
  <mergeCells count="8">
    <mergeCell ref="E59:K78"/>
    <mergeCell ref="A5:O5"/>
    <mergeCell ref="C29:E29"/>
    <mergeCell ref="F29:O29"/>
    <mergeCell ref="D33:E52"/>
    <mergeCell ref="C56:E56"/>
    <mergeCell ref="C57:D57"/>
    <mergeCell ref="E57:O57"/>
  </mergeCells>
  <dataValidations count="1">
    <dataValidation type="list" allowBlank="1" showInputMessage="1" showErrorMessage="1" sqref="A6:A25">
      <formula1>$Q$7:$Q$16</formula1>
    </dataValidation>
  </dataValidations>
  <pageMargins left="0.75" right="0.75" top="1" bottom="1" header="0.5" footer="0.5"/>
  <pageSetup paperSize="9" scale="32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Baustoffe!$A$1:$A$101</xm:f>
          </x14:formula1>
          <xm:sqref>B6:B25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8000"/>
    <pageSetUpPr fitToPage="1"/>
  </sheetPr>
  <dimension ref="A1:Q79"/>
  <sheetViews>
    <sheetView workbookViewId="0">
      <selection activeCell="B6" sqref="B6"/>
    </sheetView>
  </sheetViews>
  <sheetFormatPr baseColWidth="10" defaultRowHeight="15.75" x14ac:dyDescent="0.25"/>
  <cols>
    <col min="1" max="1" width="32.5" customWidth="1"/>
    <col min="2" max="2" width="35.625" customWidth="1"/>
    <col min="15" max="15" width="12.125" bestFit="1" customWidth="1"/>
    <col min="17" max="17" width="42.625" customWidth="1"/>
  </cols>
  <sheetData>
    <row r="1" spans="1:17" ht="16.5" thickBot="1" x14ac:dyDescent="0.3"/>
    <row r="2" spans="1:17" s="6" customFormat="1" ht="35.1" customHeight="1" thickBot="1" x14ac:dyDescent="0.3">
      <c r="A2" s="80" t="s">
        <v>40</v>
      </c>
      <c r="B2" s="14" t="s">
        <v>16</v>
      </c>
      <c r="C2" s="3" t="s">
        <v>0</v>
      </c>
      <c r="D2" s="4"/>
      <c r="E2" s="4"/>
      <c r="F2" s="4"/>
      <c r="G2" s="5"/>
      <c r="H2" s="3" t="s">
        <v>14</v>
      </c>
      <c r="I2" s="4"/>
      <c r="J2" s="4"/>
      <c r="K2" s="5"/>
      <c r="L2" s="3" t="s">
        <v>1</v>
      </c>
      <c r="M2" s="4"/>
      <c r="N2" s="4"/>
      <c r="O2" s="5"/>
    </row>
    <row r="3" spans="1:17" ht="30.75" thickBot="1" x14ac:dyDescent="0.3">
      <c r="A3" s="15"/>
      <c r="B3" s="13" t="s">
        <v>17</v>
      </c>
      <c r="C3" s="10" t="s">
        <v>2</v>
      </c>
      <c r="D3" s="10" t="s">
        <v>3</v>
      </c>
      <c r="E3" s="10" t="s">
        <v>11</v>
      </c>
      <c r="F3" s="10" t="s">
        <v>10</v>
      </c>
      <c r="G3" s="12" t="s">
        <v>12</v>
      </c>
      <c r="H3" s="10" t="s">
        <v>4</v>
      </c>
      <c r="I3" s="10" t="s">
        <v>5</v>
      </c>
      <c r="J3" s="10" t="s">
        <v>6</v>
      </c>
      <c r="K3" s="11" t="s">
        <v>13</v>
      </c>
      <c r="L3" s="2" t="s">
        <v>7</v>
      </c>
      <c r="M3" s="2" t="s">
        <v>8</v>
      </c>
      <c r="N3" s="2" t="s">
        <v>9</v>
      </c>
      <c r="O3" s="2" t="s">
        <v>15</v>
      </c>
    </row>
    <row r="4" spans="1:17" ht="30" customHeight="1" thickBot="1" x14ac:dyDescent="0.35">
      <c r="A4" s="8"/>
      <c r="B4" s="79" t="s">
        <v>41</v>
      </c>
      <c r="C4" s="9"/>
      <c r="D4" s="9"/>
      <c r="E4" s="9"/>
      <c r="F4" s="9"/>
      <c r="G4" s="9"/>
      <c r="H4" s="9"/>
      <c r="I4" s="9"/>
      <c r="J4" s="9"/>
      <c r="K4" s="9"/>
      <c r="L4" s="68">
        <f>L79</f>
        <v>55212.875125000006</v>
      </c>
      <c r="M4" s="68">
        <f>M79</f>
        <v>395.30750000000006</v>
      </c>
      <c r="N4" s="68">
        <f>N79</f>
        <v>7100.2355625</v>
      </c>
      <c r="O4" s="68">
        <f>O79</f>
        <v>23052.132125000004</v>
      </c>
    </row>
    <row r="5" spans="1:17" s="7" customFormat="1" ht="27" customHeight="1" thickBot="1" x14ac:dyDescent="0.3">
      <c r="A5" s="282" t="s">
        <v>37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4"/>
    </row>
    <row r="6" spans="1:17" x14ac:dyDescent="0.25">
      <c r="A6" s="27" t="s">
        <v>310</v>
      </c>
      <c r="B6" s="28" t="s">
        <v>336</v>
      </c>
      <c r="C6" s="29">
        <v>230.5</v>
      </c>
      <c r="D6" s="29">
        <v>0.115</v>
      </c>
      <c r="E6" s="251">
        <f>IF(B6="","",VLOOKUP($B6,Baustoffe!$A$3:$F$101,2,FALSE))</f>
        <v>0.8</v>
      </c>
      <c r="F6" s="30">
        <f t="shared" ref="F6:F25" si="0">IF(B6="","",IF(C6="","Fläche fehlt",IF(D6="","Dicke fehlt",IF(E6="","Dichte fehlt",C6*D6*E6))))</f>
        <v>21.206000000000003</v>
      </c>
      <c r="G6" s="31">
        <f t="shared" ref="G6:G25" si="1">IF(B6="","",F6*1000)</f>
        <v>21206.000000000004</v>
      </c>
      <c r="H6" s="237">
        <f>IF(E6="","",VLOOKUP($B6,Baustoffe!$A$3:$F$101,3,FALSE))</f>
        <v>1.9</v>
      </c>
      <c r="I6" s="237">
        <f>IF(F6="","",VLOOKUP($B6,Baustoffe!$A$3:$F$101,4,FALSE))</f>
        <v>1.6E-2</v>
      </c>
      <c r="J6" s="237">
        <f>IF(G6="","",VLOOKUP($B6,Baustoffe!$A$3:$F$101,5,FALSE))</f>
        <v>0.24</v>
      </c>
      <c r="K6" s="237">
        <f>IF(H6="","",VLOOKUP($B6,Baustoffe!$A$3:$F$101,6,FALSE))</f>
        <v>0.78</v>
      </c>
      <c r="L6" s="32">
        <f t="shared" ref="L6:O13" si="2">IF(B6="","",H6*$G6)</f>
        <v>40291.4</v>
      </c>
      <c r="M6" s="32">
        <f t="shared" si="2"/>
        <v>339.29600000000005</v>
      </c>
      <c r="N6" s="32">
        <f t="shared" si="2"/>
        <v>5089.4400000000005</v>
      </c>
      <c r="O6" s="33">
        <f t="shared" si="2"/>
        <v>16540.680000000004</v>
      </c>
      <c r="Q6" s="223" t="s">
        <v>311</v>
      </c>
    </row>
    <row r="7" spans="1:17" x14ac:dyDescent="0.25">
      <c r="A7" s="248" t="s">
        <v>299</v>
      </c>
      <c r="B7" s="249" t="s">
        <v>267</v>
      </c>
      <c r="C7" s="21">
        <v>230.5</v>
      </c>
      <c r="D7" s="21">
        <v>1.4999999999999999E-2</v>
      </c>
      <c r="E7" s="252">
        <f>IF(B7="","",VLOOKUP($B7,Baustoffe!$A$3:$F$101,2,FALSE))</f>
        <v>1.7</v>
      </c>
      <c r="F7" s="22">
        <f t="shared" si="0"/>
        <v>5.8777499999999998</v>
      </c>
      <c r="G7" s="23">
        <f t="shared" si="1"/>
        <v>5877.75</v>
      </c>
      <c r="H7" s="234">
        <f>IF(E7="","",VLOOKUP($B7,Baustoffe!$A$3:$F$101,3,FALSE))</f>
        <v>0.94</v>
      </c>
      <c r="I7" s="234">
        <f>IF(F7="","",VLOOKUP($B7,Baustoffe!$A$3:$F$101,4,FALSE))</f>
        <v>0</v>
      </c>
      <c r="J7" s="234">
        <f>IF(G7="","",VLOOKUP($B7,Baustoffe!$A$3:$F$101,5,FALSE))</f>
        <v>1.9E-2</v>
      </c>
      <c r="K7" s="234">
        <f>IF(H7="","",VLOOKUP($B7,Baustoffe!$A$3:$F$101,6,FALSE))</f>
        <v>0.14000000000000001</v>
      </c>
      <c r="L7" s="24">
        <f t="shared" si="2"/>
        <v>5525.085</v>
      </c>
      <c r="M7" s="24">
        <f t="shared" si="2"/>
        <v>0</v>
      </c>
      <c r="N7" s="24">
        <f t="shared" si="2"/>
        <v>111.67725</v>
      </c>
      <c r="O7" s="35">
        <f t="shared" si="2"/>
        <v>822.8850000000001</v>
      </c>
      <c r="Q7" s="225"/>
    </row>
    <row r="8" spans="1:17" x14ac:dyDescent="0.25">
      <c r="A8" s="242" t="s">
        <v>299</v>
      </c>
      <c r="B8" s="20" t="s">
        <v>266</v>
      </c>
      <c r="C8" s="21">
        <v>230.5</v>
      </c>
      <c r="D8" s="21">
        <v>1.4999999999999999E-2</v>
      </c>
      <c r="E8" s="252">
        <f>IF(B8="","",VLOOKUP($B8,Baustoffe!$A$3:$F$101,2,FALSE))</f>
        <v>1.8</v>
      </c>
      <c r="F8" s="22">
        <f t="shared" si="0"/>
        <v>6.2235000000000005</v>
      </c>
      <c r="G8" s="23">
        <f t="shared" si="1"/>
        <v>6223.5000000000009</v>
      </c>
      <c r="H8" s="234">
        <f>IF(E8="","",VLOOKUP($B8,Baustoffe!$A$3:$F$101,3,FALSE))</f>
        <v>1.3</v>
      </c>
      <c r="I8" s="234">
        <f>IF(F8="","",VLOOKUP($B8,Baustoffe!$A$3:$F$101,4,FALSE))</f>
        <v>8.9999999999999993E-3</v>
      </c>
      <c r="J8" s="234">
        <f>IF(G8="","",VLOOKUP($B8,Baustoffe!$A$3:$F$101,5,FALSE))</f>
        <v>0.21</v>
      </c>
      <c r="K8" s="234">
        <f>IF(H8="","",VLOOKUP($B8,Baustoffe!$A$3:$F$101,6,FALSE))</f>
        <v>0.47</v>
      </c>
      <c r="L8" s="24">
        <f t="shared" si="2"/>
        <v>8090.5500000000011</v>
      </c>
      <c r="M8" s="24">
        <f t="shared" si="2"/>
        <v>56.011500000000005</v>
      </c>
      <c r="N8" s="24">
        <f t="shared" si="2"/>
        <v>1306.9350000000002</v>
      </c>
      <c r="O8" s="35">
        <f t="shared" si="2"/>
        <v>2925.0450000000001</v>
      </c>
      <c r="Q8" s="225" t="s">
        <v>299</v>
      </c>
    </row>
    <row r="9" spans="1:17" x14ac:dyDescent="0.25">
      <c r="A9" s="242"/>
      <c r="B9" s="20"/>
      <c r="C9" s="21"/>
      <c r="D9" s="21"/>
      <c r="E9" s="252" t="str">
        <f>IF(B9="","",VLOOKUP($B9,Baustoffe!$A$3:$F$101,2,FALSE))</f>
        <v/>
      </c>
      <c r="F9" s="22" t="str">
        <f t="shared" si="0"/>
        <v/>
      </c>
      <c r="G9" s="23" t="str">
        <f t="shared" si="1"/>
        <v/>
      </c>
      <c r="H9" s="234" t="str">
        <f>IF(E9="","",VLOOKUP($B9,Baustoffe!$A$3:$F$101,3,FALSE))</f>
        <v/>
      </c>
      <c r="I9" s="234" t="str">
        <f>IF(F9="","",VLOOKUP($B9,Baustoffe!$A$3:$F$101,4,FALSE))</f>
        <v/>
      </c>
      <c r="J9" s="234" t="str">
        <f>IF(G9="","",VLOOKUP($B9,Baustoffe!$A$3:$F$101,5,FALSE))</f>
        <v/>
      </c>
      <c r="K9" s="234" t="str">
        <f>IF(H9="","",VLOOKUP($B9,Baustoffe!$A$3:$F$101,6,FALSE))</f>
        <v/>
      </c>
      <c r="L9" s="24" t="str">
        <f t="shared" si="2"/>
        <v/>
      </c>
      <c r="M9" s="24" t="str">
        <f t="shared" si="2"/>
        <v/>
      </c>
      <c r="N9" s="24" t="str">
        <f t="shared" si="2"/>
        <v/>
      </c>
      <c r="O9" s="35" t="str">
        <f t="shared" si="2"/>
        <v/>
      </c>
      <c r="Q9" s="225" t="s">
        <v>294</v>
      </c>
    </row>
    <row r="10" spans="1:17" x14ac:dyDescent="0.25">
      <c r="A10" s="242"/>
      <c r="B10" s="20"/>
      <c r="C10" s="21"/>
      <c r="D10" s="21"/>
      <c r="E10" s="252" t="str">
        <f>IF(B10="","",VLOOKUP($B10,Baustoffe!$A$3:$F$101,2,FALSE))</f>
        <v/>
      </c>
      <c r="F10" s="22" t="str">
        <f t="shared" si="0"/>
        <v/>
      </c>
      <c r="G10" s="23" t="str">
        <f t="shared" si="1"/>
        <v/>
      </c>
      <c r="H10" s="234" t="str">
        <f>IF(E10="","",VLOOKUP($B10,Baustoffe!$A$3:$F$101,3,FALSE))</f>
        <v/>
      </c>
      <c r="I10" s="234" t="str">
        <f>IF(F10="","",VLOOKUP($B10,Baustoffe!$A$3:$F$101,4,FALSE))</f>
        <v/>
      </c>
      <c r="J10" s="234" t="str">
        <f>IF(G10="","",VLOOKUP($B10,Baustoffe!$A$3:$F$101,5,FALSE))</f>
        <v/>
      </c>
      <c r="K10" s="234" t="str">
        <f>IF(H10="","",VLOOKUP($B10,Baustoffe!$A$3:$F$101,6,FALSE))</f>
        <v/>
      </c>
      <c r="L10" s="24" t="str">
        <f t="shared" si="2"/>
        <v/>
      </c>
      <c r="M10" s="24" t="str">
        <f t="shared" si="2"/>
        <v/>
      </c>
      <c r="N10" s="24" t="str">
        <f t="shared" si="2"/>
        <v/>
      </c>
      <c r="O10" s="35" t="str">
        <f t="shared" si="2"/>
        <v/>
      </c>
      <c r="Q10" s="225" t="s">
        <v>218</v>
      </c>
    </row>
    <row r="11" spans="1:17" x14ac:dyDescent="0.25">
      <c r="A11" s="242"/>
      <c r="B11" s="20"/>
      <c r="C11" s="21"/>
      <c r="D11" s="21"/>
      <c r="E11" s="252" t="str">
        <f>IF(B11="","",VLOOKUP($B11,Baustoffe!$A$3:$F$101,2,FALSE))</f>
        <v/>
      </c>
      <c r="F11" s="22" t="str">
        <f t="shared" si="0"/>
        <v/>
      </c>
      <c r="G11" s="23" t="str">
        <f t="shared" si="1"/>
        <v/>
      </c>
      <c r="H11" s="234" t="str">
        <f>IF(E11="","",VLOOKUP($B11,Baustoffe!$A$3:$F$101,3,FALSE))</f>
        <v/>
      </c>
      <c r="I11" s="234" t="str">
        <f>IF(F11="","",VLOOKUP($B11,Baustoffe!$A$3:$F$101,4,FALSE))</f>
        <v/>
      </c>
      <c r="J11" s="234" t="str">
        <f>IF(G11="","",VLOOKUP($B11,Baustoffe!$A$3:$F$101,5,FALSE))</f>
        <v/>
      </c>
      <c r="K11" s="234" t="str">
        <f>IF(H11="","",VLOOKUP($B11,Baustoffe!$A$3:$F$101,6,FALSE))</f>
        <v/>
      </c>
      <c r="L11" s="24" t="str">
        <f t="shared" si="2"/>
        <v/>
      </c>
      <c r="M11" s="24" t="str">
        <f t="shared" si="2"/>
        <v/>
      </c>
      <c r="N11" s="24" t="str">
        <f t="shared" si="2"/>
        <v/>
      </c>
      <c r="O11" s="35" t="str">
        <f t="shared" si="2"/>
        <v/>
      </c>
      <c r="Q11" s="225" t="s">
        <v>296</v>
      </c>
    </row>
    <row r="12" spans="1:17" x14ac:dyDescent="0.25">
      <c r="A12" s="242"/>
      <c r="B12" s="20"/>
      <c r="C12" s="21"/>
      <c r="D12" s="21"/>
      <c r="E12" s="252" t="str">
        <f>IF(B12="","",VLOOKUP($B12,Baustoffe!$A$3:$F$101,2,FALSE))</f>
        <v/>
      </c>
      <c r="F12" s="22" t="str">
        <f t="shared" si="0"/>
        <v/>
      </c>
      <c r="G12" s="23" t="str">
        <f t="shared" si="1"/>
        <v/>
      </c>
      <c r="H12" s="234" t="str">
        <f>IF(E12="","",VLOOKUP($B12,Baustoffe!$A$3:$F$101,3,FALSE))</f>
        <v/>
      </c>
      <c r="I12" s="234" t="str">
        <f>IF(F12="","",VLOOKUP($B12,Baustoffe!$A$3:$F$101,4,FALSE))</f>
        <v/>
      </c>
      <c r="J12" s="234" t="str">
        <f>IF(G12="","",VLOOKUP($B12,Baustoffe!$A$3:$F$101,5,FALSE))</f>
        <v/>
      </c>
      <c r="K12" s="234" t="str">
        <f>IF(H12="","",VLOOKUP($B12,Baustoffe!$A$3:$F$101,6,FALSE))</f>
        <v/>
      </c>
      <c r="L12" s="24" t="str">
        <f t="shared" si="2"/>
        <v/>
      </c>
      <c r="M12" s="24" t="str">
        <f t="shared" si="2"/>
        <v/>
      </c>
      <c r="N12" s="24" t="str">
        <f t="shared" si="2"/>
        <v/>
      </c>
      <c r="O12" s="35" t="str">
        <f t="shared" si="2"/>
        <v/>
      </c>
      <c r="Q12" s="225" t="s">
        <v>310</v>
      </c>
    </row>
    <row r="13" spans="1:17" x14ac:dyDescent="0.25">
      <c r="A13" s="242"/>
      <c r="B13" s="20"/>
      <c r="C13" s="21"/>
      <c r="D13" s="21"/>
      <c r="E13" s="252" t="str">
        <f>IF(B13="","",VLOOKUP($B13,Baustoffe!$A$3:$F$101,2,FALSE))</f>
        <v/>
      </c>
      <c r="F13" s="22" t="str">
        <f t="shared" si="0"/>
        <v/>
      </c>
      <c r="G13" s="23" t="str">
        <f t="shared" si="1"/>
        <v/>
      </c>
      <c r="H13" s="234" t="str">
        <f>IF(E13="","",VLOOKUP($B13,Baustoffe!$A$3:$F$101,3,FALSE))</f>
        <v/>
      </c>
      <c r="I13" s="234" t="str">
        <f>IF(F13="","",VLOOKUP($B13,Baustoffe!$A$3:$F$101,4,FALSE))</f>
        <v/>
      </c>
      <c r="J13" s="234" t="str">
        <f>IF(G13="","",VLOOKUP($B13,Baustoffe!$A$3:$F$101,5,FALSE))</f>
        <v/>
      </c>
      <c r="K13" s="234" t="str">
        <f>IF(H13="","",VLOOKUP($B13,Baustoffe!$A$3:$F$101,6,FALSE))</f>
        <v/>
      </c>
      <c r="L13" s="24" t="str">
        <f t="shared" si="2"/>
        <v/>
      </c>
      <c r="M13" s="24" t="str">
        <f t="shared" si="2"/>
        <v/>
      </c>
      <c r="N13" s="24" t="str">
        <f t="shared" si="2"/>
        <v/>
      </c>
      <c r="O13" s="35" t="str">
        <f t="shared" si="2"/>
        <v/>
      </c>
      <c r="Q13" s="225" t="s">
        <v>297</v>
      </c>
    </row>
    <row r="14" spans="1:17" x14ac:dyDescent="0.25">
      <c r="A14" s="242"/>
      <c r="B14" s="20"/>
      <c r="C14" s="21"/>
      <c r="D14" s="21"/>
      <c r="E14" s="252" t="str">
        <f>IF(B14="","",VLOOKUP($B14,Baustoffe!$A$3:$F$101,2,FALSE))</f>
        <v/>
      </c>
      <c r="F14" s="22" t="str">
        <f t="shared" si="0"/>
        <v/>
      </c>
      <c r="G14" s="23" t="str">
        <f t="shared" si="1"/>
        <v/>
      </c>
      <c r="H14" s="234" t="str">
        <f>IF(E14="","",VLOOKUP($B14,Baustoffe!$A$3:$F$101,3,FALSE))</f>
        <v/>
      </c>
      <c r="I14" s="234" t="str">
        <f>IF(F14="","",VLOOKUP($B14,Baustoffe!$A$3:$F$101,4,FALSE))</f>
        <v/>
      </c>
      <c r="J14" s="234" t="str">
        <f>IF(G14="","",VLOOKUP($B14,Baustoffe!$A$3:$F$101,5,FALSE))</f>
        <v/>
      </c>
      <c r="K14" s="234" t="str">
        <f>IF(H14="","",VLOOKUP($B14,Baustoffe!$A$3:$F$101,6,FALSE))</f>
        <v/>
      </c>
      <c r="L14" s="24" t="str">
        <f>IF(B14="","",H14*$G14)</f>
        <v/>
      </c>
      <c r="M14" s="24" t="str">
        <f>IF(C14="","",I14*$G14)</f>
        <v/>
      </c>
      <c r="N14" s="24" t="str">
        <f>IF(D14="","",J14*$G14)</f>
        <v/>
      </c>
      <c r="O14" s="35" t="str">
        <f>IF(E14="","",K14*$G14)</f>
        <v/>
      </c>
      <c r="Q14" s="225" t="s">
        <v>298</v>
      </c>
    </row>
    <row r="15" spans="1:17" x14ac:dyDescent="0.25">
      <c r="A15" s="242"/>
      <c r="B15" s="20"/>
      <c r="C15" s="25"/>
      <c r="D15" s="25"/>
      <c r="E15" s="252" t="str">
        <f>IF(B15="","",VLOOKUP($B15,Baustoffe!$A$3:$F$101,2,FALSE))</f>
        <v/>
      </c>
      <c r="F15" s="22" t="str">
        <f t="shared" si="0"/>
        <v/>
      </c>
      <c r="G15" s="23" t="str">
        <f t="shared" si="1"/>
        <v/>
      </c>
      <c r="H15" s="234" t="str">
        <f>IF(E15="","",VLOOKUP($B15,Baustoffe!$A$3:$F$101,3,FALSE))</f>
        <v/>
      </c>
      <c r="I15" s="234" t="str">
        <f>IF(F15="","",VLOOKUP($B15,Baustoffe!$A$3:$F$101,4,FALSE))</f>
        <v/>
      </c>
      <c r="J15" s="234" t="str">
        <f>IF(G15="","",VLOOKUP($B15,Baustoffe!$A$3:$F$101,5,FALSE))</f>
        <v/>
      </c>
      <c r="K15" s="234" t="str">
        <f>IF(H15="","",VLOOKUP($B15,Baustoffe!$A$3:$F$101,6,FALSE))</f>
        <v/>
      </c>
      <c r="L15" s="24" t="str">
        <f t="shared" ref="L15:O25" si="3">IF(B15="","",H15*$G15)</f>
        <v/>
      </c>
      <c r="M15" s="24" t="str">
        <f t="shared" si="3"/>
        <v/>
      </c>
      <c r="N15" s="24" t="str">
        <f t="shared" si="3"/>
        <v/>
      </c>
      <c r="O15" s="35" t="str">
        <f t="shared" si="3"/>
        <v/>
      </c>
      <c r="Q15" s="225" t="s">
        <v>299</v>
      </c>
    </row>
    <row r="16" spans="1:17" x14ac:dyDescent="0.25">
      <c r="A16" s="242"/>
      <c r="B16" s="20"/>
      <c r="C16" s="25"/>
      <c r="D16" s="25"/>
      <c r="E16" s="252" t="str">
        <f>IF(B16="","",VLOOKUP($B16,Baustoffe!$A$3:$F$101,2,FALSE))</f>
        <v/>
      </c>
      <c r="F16" s="22" t="str">
        <f t="shared" si="0"/>
        <v/>
      </c>
      <c r="G16" s="23" t="str">
        <f t="shared" si="1"/>
        <v/>
      </c>
      <c r="H16" s="234" t="str">
        <f>IF(E16="","",VLOOKUP($B16,Baustoffe!$A$3:$F$101,3,FALSE))</f>
        <v/>
      </c>
      <c r="I16" s="234" t="str">
        <f>IF(F16="","",VLOOKUP($B16,Baustoffe!$A$3:$F$101,4,FALSE))</f>
        <v/>
      </c>
      <c r="J16" s="234" t="str">
        <f>IF(G16="","",VLOOKUP($B16,Baustoffe!$A$3:$F$101,5,FALSE))</f>
        <v/>
      </c>
      <c r="K16" s="234" t="str">
        <f>IF(H16="","",VLOOKUP($B16,Baustoffe!$A$3:$F$101,6,FALSE))</f>
        <v/>
      </c>
      <c r="L16" s="24" t="str">
        <f t="shared" si="3"/>
        <v/>
      </c>
      <c r="M16" s="24" t="str">
        <f t="shared" si="3"/>
        <v/>
      </c>
      <c r="N16" s="24" t="str">
        <f t="shared" si="3"/>
        <v/>
      </c>
      <c r="O16" s="35" t="str">
        <f t="shared" si="3"/>
        <v/>
      </c>
      <c r="Q16" s="225" t="s">
        <v>300</v>
      </c>
    </row>
    <row r="17" spans="1:15" x14ac:dyDescent="0.25">
      <c r="A17" s="242"/>
      <c r="B17" s="20"/>
      <c r="C17" s="21"/>
      <c r="D17" s="21"/>
      <c r="E17" s="252" t="str">
        <f>IF(B17="","",VLOOKUP($B17,Baustoffe!$A$3:$F$101,2,FALSE))</f>
        <v/>
      </c>
      <c r="F17" s="22" t="str">
        <f t="shared" si="0"/>
        <v/>
      </c>
      <c r="G17" s="23" t="str">
        <f t="shared" si="1"/>
        <v/>
      </c>
      <c r="H17" s="234" t="str">
        <f>IF(E17="","",VLOOKUP($B17,Baustoffe!$A$3:$F$101,3,FALSE))</f>
        <v/>
      </c>
      <c r="I17" s="234" t="str">
        <f>IF(F17="","",VLOOKUP($B17,Baustoffe!$A$3:$F$101,4,FALSE))</f>
        <v/>
      </c>
      <c r="J17" s="234" t="str">
        <f>IF(G17="","",VLOOKUP($B17,Baustoffe!$A$3:$F$101,5,FALSE))</f>
        <v/>
      </c>
      <c r="K17" s="234" t="str">
        <f>IF(H17="","",VLOOKUP($B17,Baustoffe!$A$3:$F$101,6,FALSE))</f>
        <v/>
      </c>
      <c r="L17" s="24" t="str">
        <f t="shared" si="3"/>
        <v/>
      </c>
      <c r="M17" s="24" t="str">
        <f t="shared" si="3"/>
        <v/>
      </c>
      <c r="N17" s="24" t="str">
        <f t="shared" si="3"/>
        <v/>
      </c>
      <c r="O17" s="35" t="str">
        <f t="shared" si="3"/>
        <v/>
      </c>
    </row>
    <row r="18" spans="1:15" x14ac:dyDescent="0.25">
      <c r="A18" s="242"/>
      <c r="B18" s="20"/>
      <c r="C18" s="21"/>
      <c r="D18" s="21"/>
      <c r="E18" s="252" t="str">
        <f>IF(B18="","",VLOOKUP($B18,Baustoffe!$A$3:$F$101,2,FALSE))</f>
        <v/>
      </c>
      <c r="F18" s="22" t="str">
        <f t="shared" si="0"/>
        <v/>
      </c>
      <c r="G18" s="23" t="str">
        <f t="shared" si="1"/>
        <v/>
      </c>
      <c r="H18" s="234" t="str">
        <f>IF(E18="","",VLOOKUP($B18,Baustoffe!$A$3:$F$101,3,FALSE))</f>
        <v/>
      </c>
      <c r="I18" s="234" t="str">
        <f>IF(F18="","",VLOOKUP($B18,Baustoffe!$A$3:$F$101,4,FALSE))</f>
        <v/>
      </c>
      <c r="J18" s="234" t="str">
        <f>IF(G18="","",VLOOKUP($B18,Baustoffe!$A$3:$F$101,5,FALSE))</f>
        <v/>
      </c>
      <c r="K18" s="234" t="str">
        <f>IF(H18="","",VLOOKUP($B18,Baustoffe!$A$3:$F$101,6,FALSE))</f>
        <v/>
      </c>
      <c r="L18" s="24" t="str">
        <f t="shared" si="3"/>
        <v/>
      </c>
      <c r="M18" s="24" t="str">
        <f t="shared" si="3"/>
        <v/>
      </c>
      <c r="N18" s="24" t="str">
        <f t="shared" si="3"/>
        <v/>
      </c>
      <c r="O18" s="35" t="str">
        <f t="shared" si="3"/>
        <v/>
      </c>
    </row>
    <row r="19" spans="1:15" x14ac:dyDescent="0.25">
      <c r="A19" s="242"/>
      <c r="B19" s="20"/>
      <c r="C19" s="21"/>
      <c r="D19" s="21"/>
      <c r="E19" s="252" t="str">
        <f>IF(B19="","",VLOOKUP($B19,Baustoffe!$A$3:$F$101,2,FALSE))</f>
        <v/>
      </c>
      <c r="F19" s="22" t="str">
        <f t="shared" si="0"/>
        <v/>
      </c>
      <c r="G19" s="23" t="str">
        <f t="shared" si="1"/>
        <v/>
      </c>
      <c r="H19" s="234" t="str">
        <f>IF(E19="","",VLOOKUP($B19,Baustoffe!$A$3:$F$101,3,FALSE))</f>
        <v/>
      </c>
      <c r="I19" s="234" t="str">
        <f>IF(F19="","",VLOOKUP($B19,Baustoffe!$A$3:$F$101,4,FALSE))</f>
        <v/>
      </c>
      <c r="J19" s="234" t="str">
        <f>IF(G19="","",VLOOKUP($B19,Baustoffe!$A$3:$F$101,5,FALSE))</f>
        <v/>
      </c>
      <c r="K19" s="234" t="str">
        <f>IF(H19="","",VLOOKUP($B19,Baustoffe!$A$3:$F$101,6,FALSE))</f>
        <v/>
      </c>
      <c r="L19" s="24" t="str">
        <f t="shared" si="3"/>
        <v/>
      </c>
      <c r="M19" s="24" t="str">
        <f t="shared" si="3"/>
        <v/>
      </c>
      <c r="N19" s="24" t="str">
        <f t="shared" si="3"/>
        <v/>
      </c>
      <c r="O19" s="35" t="str">
        <f t="shared" si="3"/>
        <v/>
      </c>
    </row>
    <row r="20" spans="1:15" x14ac:dyDescent="0.25">
      <c r="A20" s="242"/>
      <c r="B20" s="20"/>
      <c r="C20" s="21"/>
      <c r="D20" s="21"/>
      <c r="E20" s="252" t="str">
        <f>IF(B20="","",VLOOKUP($B20,Baustoffe!$A$3:$F$101,2,FALSE))</f>
        <v/>
      </c>
      <c r="F20" s="22" t="str">
        <f t="shared" si="0"/>
        <v/>
      </c>
      <c r="G20" s="23" t="str">
        <f t="shared" si="1"/>
        <v/>
      </c>
      <c r="H20" s="234" t="str">
        <f>IF(E20="","",VLOOKUP($B20,Baustoffe!$A$3:$F$101,3,FALSE))</f>
        <v/>
      </c>
      <c r="I20" s="234" t="str">
        <f>IF(F20="","",VLOOKUP($B20,Baustoffe!$A$3:$F$101,4,FALSE))</f>
        <v/>
      </c>
      <c r="J20" s="234" t="str">
        <f>IF(G20="","",VLOOKUP($B20,Baustoffe!$A$3:$F$101,5,FALSE))</f>
        <v/>
      </c>
      <c r="K20" s="234" t="str">
        <f>IF(H20="","",VLOOKUP($B20,Baustoffe!$A$3:$F$101,6,FALSE))</f>
        <v/>
      </c>
      <c r="L20" s="24" t="str">
        <f t="shared" si="3"/>
        <v/>
      </c>
      <c r="M20" s="24" t="str">
        <f t="shared" si="3"/>
        <v/>
      </c>
      <c r="N20" s="24" t="str">
        <f t="shared" si="3"/>
        <v/>
      </c>
      <c r="O20" s="35" t="str">
        <f t="shared" si="3"/>
        <v/>
      </c>
    </row>
    <row r="21" spans="1:15" x14ac:dyDescent="0.25">
      <c r="A21" s="242"/>
      <c r="B21" s="20"/>
      <c r="C21" s="21"/>
      <c r="D21" s="21"/>
      <c r="E21" s="252" t="str">
        <f>IF(B21="","",VLOOKUP($B21,Baustoffe!$A$3:$F$101,2,FALSE))</f>
        <v/>
      </c>
      <c r="F21" s="22" t="str">
        <f t="shared" si="0"/>
        <v/>
      </c>
      <c r="G21" s="23" t="str">
        <f t="shared" si="1"/>
        <v/>
      </c>
      <c r="H21" s="234" t="str">
        <f>IF(E21="","",VLOOKUP($B21,Baustoffe!$A$3:$F$101,3,FALSE))</f>
        <v/>
      </c>
      <c r="I21" s="234" t="str">
        <f>IF(F21="","",VLOOKUP($B21,Baustoffe!$A$3:$F$101,4,FALSE))</f>
        <v/>
      </c>
      <c r="J21" s="234" t="str">
        <f>IF(G21="","",VLOOKUP($B21,Baustoffe!$A$3:$F$101,5,FALSE))</f>
        <v/>
      </c>
      <c r="K21" s="234" t="str">
        <f>IF(H21="","",VLOOKUP($B21,Baustoffe!$A$3:$F$101,6,FALSE))</f>
        <v/>
      </c>
      <c r="L21" s="24" t="str">
        <f t="shared" si="3"/>
        <v/>
      </c>
      <c r="M21" s="24" t="str">
        <f t="shared" si="3"/>
        <v/>
      </c>
      <c r="N21" s="24" t="str">
        <f t="shared" si="3"/>
        <v/>
      </c>
      <c r="O21" s="35" t="str">
        <f t="shared" si="3"/>
        <v/>
      </c>
    </row>
    <row r="22" spans="1:15" x14ac:dyDescent="0.25">
      <c r="A22" s="242"/>
      <c r="B22" s="20"/>
      <c r="C22" s="21"/>
      <c r="D22" s="21"/>
      <c r="E22" s="252" t="str">
        <f>IF(B22="","",VLOOKUP($B22,Baustoffe!$A$3:$F$101,2,FALSE))</f>
        <v/>
      </c>
      <c r="F22" s="22" t="str">
        <f t="shared" si="0"/>
        <v/>
      </c>
      <c r="G22" s="23" t="str">
        <f t="shared" si="1"/>
        <v/>
      </c>
      <c r="H22" s="234" t="str">
        <f>IF(E22="","",VLOOKUP($B22,Baustoffe!$A$3:$F$101,3,FALSE))</f>
        <v/>
      </c>
      <c r="I22" s="234" t="str">
        <f>IF(F22="","",VLOOKUP($B22,Baustoffe!$A$3:$F$101,4,FALSE))</f>
        <v/>
      </c>
      <c r="J22" s="234" t="str">
        <f>IF(G22="","",VLOOKUP($B22,Baustoffe!$A$3:$F$101,5,FALSE))</f>
        <v/>
      </c>
      <c r="K22" s="234" t="str">
        <f>IF(H22="","",VLOOKUP($B22,Baustoffe!$A$3:$F$101,6,FALSE))</f>
        <v/>
      </c>
      <c r="L22" s="24" t="str">
        <f t="shared" si="3"/>
        <v/>
      </c>
      <c r="M22" s="24" t="str">
        <f t="shared" si="3"/>
        <v/>
      </c>
      <c r="N22" s="24" t="str">
        <f t="shared" si="3"/>
        <v/>
      </c>
      <c r="O22" s="35" t="str">
        <f t="shared" si="3"/>
        <v/>
      </c>
    </row>
    <row r="23" spans="1:15" x14ac:dyDescent="0.25">
      <c r="A23" s="242"/>
      <c r="B23" s="20"/>
      <c r="C23" s="21"/>
      <c r="D23" s="21"/>
      <c r="E23" s="252" t="str">
        <f>IF(B23="","",VLOOKUP($B23,Baustoffe!$A$3:$F$101,2,FALSE))</f>
        <v/>
      </c>
      <c r="F23" s="22" t="str">
        <f t="shared" si="0"/>
        <v/>
      </c>
      <c r="G23" s="23" t="str">
        <f t="shared" si="1"/>
        <v/>
      </c>
      <c r="H23" s="234" t="str">
        <f>IF(E23="","",VLOOKUP($B23,Baustoffe!$A$3:$F$101,3,FALSE))</f>
        <v/>
      </c>
      <c r="I23" s="234" t="str">
        <f>IF(F23="","",VLOOKUP($B23,Baustoffe!$A$3:$F$101,4,FALSE))</f>
        <v/>
      </c>
      <c r="J23" s="234" t="str">
        <f>IF(G23="","",VLOOKUP($B23,Baustoffe!$A$3:$F$101,5,FALSE))</f>
        <v/>
      </c>
      <c r="K23" s="234" t="str">
        <f>IF(H23="","",VLOOKUP($B23,Baustoffe!$A$3:$F$101,6,FALSE))</f>
        <v/>
      </c>
      <c r="L23" s="24" t="str">
        <f t="shared" si="3"/>
        <v/>
      </c>
      <c r="M23" s="24" t="str">
        <f t="shared" si="3"/>
        <v/>
      </c>
      <c r="N23" s="24" t="str">
        <f t="shared" si="3"/>
        <v/>
      </c>
      <c r="O23" s="35" t="str">
        <f t="shared" si="3"/>
        <v/>
      </c>
    </row>
    <row r="24" spans="1:15" x14ac:dyDescent="0.25">
      <c r="A24" s="242"/>
      <c r="B24" s="20"/>
      <c r="C24" s="21"/>
      <c r="D24" s="21"/>
      <c r="E24" s="252" t="str">
        <f>IF(B24="","",VLOOKUP($B24,Baustoffe!$A$3:$F$101,2,FALSE))</f>
        <v/>
      </c>
      <c r="F24" s="22" t="str">
        <f t="shared" si="0"/>
        <v/>
      </c>
      <c r="G24" s="23" t="str">
        <f t="shared" si="1"/>
        <v/>
      </c>
      <c r="H24" s="234" t="str">
        <f>IF(E24="","",VLOOKUP($B24,Baustoffe!$A$3:$F$101,3,FALSE))</f>
        <v/>
      </c>
      <c r="I24" s="234" t="str">
        <f>IF(F24="","",VLOOKUP($B24,Baustoffe!$A$3:$F$101,4,FALSE))</f>
        <v/>
      </c>
      <c r="J24" s="234" t="str">
        <f>IF(G24="","",VLOOKUP($B24,Baustoffe!$A$3:$F$101,5,FALSE))</f>
        <v/>
      </c>
      <c r="K24" s="234" t="str">
        <f>IF(H24="","",VLOOKUP($B24,Baustoffe!$A$3:$F$101,6,FALSE))</f>
        <v/>
      </c>
      <c r="L24" s="24" t="str">
        <f t="shared" si="3"/>
        <v/>
      </c>
      <c r="M24" s="24" t="str">
        <f t="shared" si="3"/>
        <v/>
      </c>
      <c r="N24" s="24" t="str">
        <f t="shared" si="3"/>
        <v/>
      </c>
      <c r="O24" s="35" t="str">
        <f t="shared" si="3"/>
        <v/>
      </c>
    </row>
    <row r="25" spans="1:15" ht="16.5" thickBot="1" x14ac:dyDescent="0.3">
      <c r="A25" s="243"/>
      <c r="B25" s="239"/>
      <c r="C25" s="39"/>
      <c r="D25" s="39"/>
      <c r="E25" s="253" t="str">
        <f>IF(B25="","",VLOOKUP($B25,Baustoffe!$A$3:$F$101,2,FALSE))</f>
        <v/>
      </c>
      <c r="F25" s="40" t="str">
        <f t="shared" si="0"/>
        <v/>
      </c>
      <c r="G25" s="41" t="str">
        <f t="shared" si="1"/>
        <v/>
      </c>
      <c r="H25" s="235" t="str">
        <f>IF(E25="","",VLOOKUP($B25,Baustoffe!$A$3:$F$101,3,FALSE))</f>
        <v/>
      </c>
      <c r="I25" s="235" t="str">
        <f>IF(F25="","",VLOOKUP($B25,Baustoffe!$A$3:$F$101,4,FALSE))</f>
        <v/>
      </c>
      <c r="J25" s="235" t="str">
        <f>IF(G25="","",VLOOKUP($B25,Baustoffe!$A$3:$F$101,5,FALSE))</f>
        <v/>
      </c>
      <c r="K25" s="235" t="str">
        <f>IF(H25="","",VLOOKUP($B25,Baustoffe!$A$3:$F$101,6,FALSE))</f>
        <v/>
      </c>
      <c r="L25" s="42" t="str">
        <f t="shared" si="3"/>
        <v/>
      </c>
      <c r="M25" s="42" t="str">
        <f t="shared" si="3"/>
        <v/>
      </c>
      <c r="N25" s="42" t="str">
        <f t="shared" si="3"/>
        <v/>
      </c>
      <c r="O25" s="43" t="str">
        <f t="shared" si="3"/>
        <v/>
      </c>
    </row>
    <row r="26" spans="1:15" ht="16.5" thickBot="1" x14ac:dyDescent="0.3">
      <c r="B26" s="17" t="s">
        <v>18</v>
      </c>
      <c r="L26" s="18">
        <f>SUM(L6:L25)</f>
        <v>53907.035000000003</v>
      </c>
      <c r="M26" s="18">
        <f>SUM(M6:M25)</f>
        <v>395.30750000000006</v>
      </c>
      <c r="N26" s="18">
        <f>SUM(N6:N25)</f>
        <v>6508.0522500000006</v>
      </c>
      <c r="O26" s="19">
        <f>SUM(O6:O25)</f>
        <v>20288.61</v>
      </c>
    </row>
    <row r="28" spans="1:15" ht="16.5" thickBot="1" x14ac:dyDescent="0.3"/>
    <row r="29" spans="1:15" ht="34.35" customHeight="1" thickBot="1" x14ac:dyDescent="0.3">
      <c r="A29" s="67" t="s">
        <v>19</v>
      </c>
      <c r="B29" s="16"/>
      <c r="C29" s="263" t="s">
        <v>32</v>
      </c>
      <c r="D29" s="264"/>
      <c r="E29" s="265"/>
      <c r="F29" s="279" t="s">
        <v>30</v>
      </c>
      <c r="G29" s="280"/>
      <c r="H29" s="280"/>
      <c r="I29" s="280"/>
      <c r="J29" s="280"/>
      <c r="K29" s="280"/>
      <c r="L29" s="280"/>
      <c r="M29" s="280"/>
      <c r="N29" s="280"/>
      <c r="O29" s="281"/>
    </row>
    <row r="30" spans="1:15" x14ac:dyDescent="0.25">
      <c r="A30" t="s">
        <v>29</v>
      </c>
    </row>
    <row r="31" spans="1:15" ht="16.5" thickBot="1" x14ac:dyDescent="0.3"/>
    <row r="32" spans="1:15" ht="30.75" thickBot="1" x14ac:dyDescent="0.3">
      <c r="A32" s="44" t="s">
        <v>31</v>
      </c>
      <c r="B32" s="45"/>
      <c r="C32" s="46" t="s">
        <v>20</v>
      </c>
      <c r="D32" s="47"/>
      <c r="E32" s="48"/>
      <c r="F32" s="46" t="s">
        <v>21</v>
      </c>
      <c r="G32" s="46" t="s">
        <v>22</v>
      </c>
      <c r="H32" s="49" t="s">
        <v>4</v>
      </c>
      <c r="I32" s="49" t="s">
        <v>5</v>
      </c>
      <c r="J32" s="49" t="s">
        <v>6</v>
      </c>
      <c r="K32" s="50" t="s">
        <v>13</v>
      </c>
      <c r="L32" s="51" t="s">
        <v>7</v>
      </c>
      <c r="M32" s="51" t="s">
        <v>8</v>
      </c>
      <c r="N32" s="51" t="s">
        <v>9</v>
      </c>
      <c r="O32" s="51" t="s">
        <v>15</v>
      </c>
    </row>
    <row r="33" spans="1:15" x14ac:dyDescent="0.25">
      <c r="A33" s="53" t="str">
        <f t="shared" ref="A33:B52" si="4">IF(A6="","",A6)</f>
        <v>Mauerwerk</v>
      </c>
      <c r="B33" s="54" t="str">
        <f t="shared" si="4"/>
        <v>Hochlochziegel (Ton)</v>
      </c>
      <c r="C33" s="29">
        <v>100</v>
      </c>
      <c r="D33" s="266"/>
      <c r="E33" s="266"/>
      <c r="F33" s="61">
        <f t="shared" ref="F33:F52" si="5">IF(A6="","",F6)</f>
        <v>21.206000000000003</v>
      </c>
      <c r="G33" s="31">
        <f t="shared" ref="G33:G52" si="6">IF(A6="","",C33*F33)</f>
        <v>2120.6000000000004</v>
      </c>
      <c r="H33" s="64">
        <f t="shared" ref="H33:H52" si="7">IF(C33="","",0.43)</f>
        <v>0.43</v>
      </c>
      <c r="I33" s="30">
        <f>IF(C33="","",0)</f>
        <v>0</v>
      </c>
      <c r="J33" s="30">
        <f>IF(C33="","",0.195)</f>
        <v>0.19500000000000001</v>
      </c>
      <c r="K33" s="30">
        <f>IF(C33="","",0.91)</f>
        <v>0.91</v>
      </c>
      <c r="L33" s="31">
        <f>IF($C33="","",$G33*H33)</f>
        <v>911.85800000000017</v>
      </c>
      <c r="M33" s="31">
        <f>IF($C33="","",$G33*I33)</f>
        <v>0</v>
      </c>
      <c r="N33" s="31">
        <f>IF($C33="","",$G33*J33)</f>
        <v>413.51700000000011</v>
      </c>
      <c r="O33" s="55">
        <f>IF($C33="","",$G33*K33)</f>
        <v>1929.7460000000003</v>
      </c>
    </row>
    <row r="34" spans="1:15" x14ac:dyDescent="0.25">
      <c r="A34" s="56" t="str">
        <f t="shared" si="4"/>
        <v>Innenputz</v>
      </c>
      <c r="B34" s="52" t="str">
        <f t="shared" si="4"/>
        <v>Lehmputz</v>
      </c>
      <c r="C34" s="21">
        <v>50</v>
      </c>
      <c r="D34" s="267"/>
      <c r="E34" s="267"/>
      <c r="F34" s="62">
        <f t="shared" si="5"/>
        <v>5.8777499999999998</v>
      </c>
      <c r="G34" s="23">
        <f t="shared" si="6"/>
        <v>293.88749999999999</v>
      </c>
      <c r="H34" s="65">
        <f t="shared" si="7"/>
        <v>0.43</v>
      </c>
      <c r="I34" s="22">
        <f t="shared" ref="I34:I52" si="8">IF(C34="","",0)</f>
        <v>0</v>
      </c>
      <c r="J34" s="22">
        <f t="shared" ref="J34:J52" si="9">IF(C34="","",0.195)</f>
        <v>0.19500000000000001</v>
      </c>
      <c r="K34" s="22">
        <f t="shared" ref="K34:K52" si="10">IF(C34="","",0.91)</f>
        <v>0.91</v>
      </c>
      <c r="L34" s="23">
        <f t="shared" ref="L34:O52" si="11">IF($C34="","",$G34*H34)</f>
        <v>126.37162499999999</v>
      </c>
      <c r="M34" s="23">
        <f t="shared" si="11"/>
        <v>0</v>
      </c>
      <c r="N34" s="23">
        <f t="shared" si="11"/>
        <v>57.308062499999998</v>
      </c>
      <c r="O34" s="57">
        <f t="shared" si="11"/>
        <v>267.43762500000003</v>
      </c>
    </row>
    <row r="35" spans="1:15" x14ac:dyDescent="0.25">
      <c r="A35" s="56" t="str">
        <f t="shared" si="4"/>
        <v>Innenputz</v>
      </c>
      <c r="B35" s="52" t="str">
        <f t="shared" si="4"/>
        <v>Kalkzementputz</v>
      </c>
      <c r="C35" s="21">
        <v>100</v>
      </c>
      <c r="D35" s="267"/>
      <c r="E35" s="267"/>
      <c r="F35" s="62">
        <f t="shared" si="5"/>
        <v>6.2235000000000005</v>
      </c>
      <c r="G35" s="23">
        <f t="shared" si="6"/>
        <v>622.35</v>
      </c>
      <c r="H35" s="65">
        <f t="shared" si="7"/>
        <v>0.43</v>
      </c>
      <c r="I35" s="22">
        <f t="shared" si="8"/>
        <v>0</v>
      </c>
      <c r="J35" s="22">
        <f t="shared" si="9"/>
        <v>0.19500000000000001</v>
      </c>
      <c r="K35" s="22">
        <f t="shared" si="10"/>
        <v>0.91</v>
      </c>
      <c r="L35" s="23">
        <f t="shared" si="11"/>
        <v>267.6105</v>
      </c>
      <c r="M35" s="23">
        <f t="shared" si="11"/>
        <v>0</v>
      </c>
      <c r="N35" s="23">
        <f t="shared" si="11"/>
        <v>121.35825000000001</v>
      </c>
      <c r="O35" s="57">
        <f t="shared" si="11"/>
        <v>566.33850000000007</v>
      </c>
    </row>
    <row r="36" spans="1:15" x14ac:dyDescent="0.25">
      <c r="A36" s="56" t="str">
        <f t="shared" si="4"/>
        <v/>
      </c>
      <c r="B36" s="52" t="str">
        <f t="shared" si="4"/>
        <v/>
      </c>
      <c r="C36" s="21"/>
      <c r="D36" s="267"/>
      <c r="E36" s="267"/>
      <c r="F36" s="62" t="str">
        <f t="shared" si="5"/>
        <v/>
      </c>
      <c r="G36" s="23" t="str">
        <f t="shared" si="6"/>
        <v/>
      </c>
      <c r="H36" s="65" t="str">
        <f t="shared" si="7"/>
        <v/>
      </c>
      <c r="I36" s="22" t="str">
        <f t="shared" si="8"/>
        <v/>
      </c>
      <c r="J36" s="22" t="str">
        <f t="shared" si="9"/>
        <v/>
      </c>
      <c r="K36" s="22" t="str">
        <f t="shared" si="10"/>
        <v/>
      </c>
      <c r="L36" s="23" t="str">
        <f t="shared" si="11"/>
        <v/>
      </c>
      <c r="M36" s="23" t="str">
        <f t="shared" si="11"/>
        <v/>
      </c>
      <c r="N36" s="23" t="str">
        <f t="shared" si="11"/>
        <v/>
      </c>
      <c r="O36" s="57" t="str">
        <f t="shared" si="11"/>
        <v/>
      </c>
    </row>
    <row r="37" spans="1:15" x14ac:dyDescent="0.25">
      <c r="A37" s="56" t="str">
        <f t="shared" si="4"/>
        <v/>
      </c>
      <c r="B37" s="52" t="str">
        <f t="shared" si="4"/>
        <v/>
      </c>
      <c r="C37" s="21"/>
      <c r="D37" s="267"/>
      <c r="E37" s="267"/>
      <c r="F37" s="62" t="str">
        <f t="shared" si="5"/>
        <v/>
      </c>
      <c r="G37" s="23" t="str">
        <f t="shared" si="6"/>
        <v/>
      </c>
      <c r="H37" s="65" t="str">
        <f t="shared" si="7"/>
        <v/>
      </c>
      <c r="I37" s="22" t="str">
        <f t="shared" si="8"/>
        <v/>
      </c>
      <c r="J37" s="22" t="str">
        <f t="shared" si="9"/>
        <v/>
      </c>
      <c r="K37" s="22" t="str">
        <f t="shared" si="10"/>
        <v/>
      </c>
      <c r="L37" s="23" t="str">
        <f t="shared" si="11"/>
        <v/>
      </c>
      <c r="M37" s="23" t="str">
        <f t="shared" si="11"/>
        <v/>
      </c>
      <c r="N37" s="23" t="str">
        <f t="shared" si="11"/>
        <v/>
      </c>
      <c r="O37" s="57" t="str">
        <f t="shared" si="11"/>
        <v/>
      </c>
    </row>
    <row r="38" spans="1:15" x14ac:dyDescent="0.25">
      <c r="A38" s="56" t="str">
        <f t="shared" si="4"/>
        <v/>
      </c>
      <c r="B38" s="52" t="str">
        <f t="shared" si="4"/>
        <v/>
      </c>
      <c r="C38" s="21"/>
      <c r="D38" s="267"/>
      <c r="E38" s="267"/>
      <c r="F38" s="62" t="str">
        <f t="shared" si="5"/>
        <v/>
      </c>
      <c r="G38" s="23" t="str">
        <f t="shared" si="6"/>
        <v/>
      </c>
      <c r="H38" s="65" t="str">
        <f t="shared" si="7"/>
        <v/>
      </c>
      <c r="I38" s="22" t="str">
        <f t="shared" si="8"/>
        <v/>
      </c>
      <c r="J38" s="22" t="str">
        <f t="shared" si="9"/>
        <v/>
      </c>
      <c r="K38" s="22" t="str">
        <f t="shared" si="10"/>
        <v/>
      </c>
      <c r="L38" s="23" t="str">
        <f t="shared" si="11"/>
        <v/>
      </c>
      <c r="M38" s="23" t="str">
        <f t="shared" si="11"/>
        <v/>
      </c>
      <c r="N38" s="23" t="str">
        <f t="shared" si="11"/>
        <v/>
      </c>
      <c r="O38" s="57" t="str">
        <f t="shared" si="11"/>
        <v/>
      </c>
    </row>
    <row r="39" spans="1:15" x14ac:dyDescent="0.25">
      <c r="A39" s="56" t="str">
        <f t="shared" si="4"/>
        <v/>
      </c>
      <c r="B39" s="52" t="str">
        <f t="shared" si="4"/>
        <v/>
      </c>
      <c r="C39" s="21"/>
      <c r="D39" s="267"/>
      <c r="E39" s="267"/>
      <c r="F39" s="62" t="str">
        <f t="shared" si="5"/>
        <v/>
      </c>
      <c r="G39" s="23" t="str">
        <f t="shared" si="6"/>
        <v/>
      </c>
      <c r="H39" s="65" t="str">
        <f t="shared" si="7"/>
        <v/>
      </c>
      <c r="I39" s="22" t="str">
        <f t="shared" si="8"/>
        <v/>
      </c>
      <c r="J39" s="22" t="str">
        <f t="shared" si="9"/>
        <v/>
      </c>
      <c r="K39" s="22" t="str">
        <f t="shared" si="10"/>
        <v/>
      </c>
      <c r="L39" s="23" t="str">
        <f t="shared" si="11"/>
        <v/>
      </c>
      <c r="M39" s="23" t="str">
        <f t="shared" si="11"/>
        <v/>
      </c>
      <c r="N39" s="23" t="str">
        <f t="shared" si="11"/>
        <v/>
      </c>
      <c r="O39" s="57" t="str">
        <f t="shared" si="11"/>
        <v/>
      </c>
    </row>
    <row r="40" spans="1:15" x14ac:dyDescent="0.25">
      <c r="A40" s="56" t="str">
        <f t="shared" si="4"/>
        <v/>
      </c>
      <c r="B40" s="52" t="str">
        <f t="shared" si="4"/>
        <v/>
      </c>
      <c r="C40" s="21"/>
      <c r="D40" s="267"/>
      <c r="E40" s="267"/>
      <c r="F40" s="62" t="str">
        <f t="shared" si="5"/>
        <v/>
      </c>
      <c r="G40" s="23" t="str">
        <f t="shared" si="6"/>
        <v/>
      </c>
      <c r="H40" s="65" t="str">
        <f t="shared" si="7"/>
        <v/>
      </c>
      <c r="I40" s="22" t="str">
        <f t="shared" si="8"/>
        <v/>
      </c>
      <c r="J40" s="22" t="str">
        <f t="shared" si="9"/>
        <v/>
      </c>
      <c r="K40" s="22" t="str">
        <f t="shared" si="10"/>
        <v/>
      </c>
      <c r="L40" s="23" t="str">
        <f t="shared" si="11"/>
        <v/>
      </c>
      <c r="M40" s="23" t="str">
        <f t="shared" si="11"/>
        <v/>
      </c>
      <c r="N40" s="23" t="str">
        <f t="shared" si="11"/>
        <v/>
      </c>
      <c r="O40" s="57" t="str">
        <f t="shared" si="11"/>
        <v/>
      </c>
    </row>
    <row r="41" spans="1:15" x14ac:dyDescent="0.25">
      <c r="A41" s="56" t="str">
        <f t="shared" si="4"/>
        <v/>
      </c>
      <c r="B41" s="52" t="str">
        <f t="shared" si="4"/>
        <v/>
      </c>
      <c r="C41" s="21"/>
      <c r="D41" s="267"/>
      <c r="E41" s="267"/>
      <c r="F41" s="62" t="str">
        <f t="shared" si="5"/>
        <v/>
      </c>
      <c r="G41" s="23" t="str">
        <f t="shared" si="6"/>
        <v/>
      </c>
      <c r="H41" s="65" t="str">
        <f t="shared" si="7"/>
        <v/>
      </c>
      <c r="I41" s="22" t="str">
        <f t="shared" si="8"/>
        <v/>
      </c>
      <c r="J41" s="22" t="str">
        <f t="shared" si="9"/>
        <v/>
      </c>
      <c r="K41" s="22" t="str">
        <f t="shared" si="10"/>
        <v/>
      </c>
      <c r="L41" s="23" t="str">
        <f t="shared" si="11"/>
        <v/>
      </c>
      <c r="M41" s="23" t="str">
        <f t="shared" si="11"/>
        <v/>
      </c>
      <c r="N41" s="23" t="str">
        <f t="shared" si="11"/>
        <v/>
      </c>
      <c r="O41" s="57" t="str">
        <f t="shared" si="11"/>
        <v/>
      </c>
    </row>
    <row r="42" spans="1:15" x14ac:dyDescent="0.25">
      <c r="A42" s="56" t="str">
        <f t="shared" si="4"/>
        <v/>
      </c>
      <c r="B42" s="52" t="str">
        <f t="shared" si="4"/>
        <v/>
      </c>
      <c r="C42" s="25"/>
      <c r="D42" s="267"/>
      <c r="E42" s="267"/>
      <c r="F42" s="62" t="str">
        <f t="shared" si="5"/>
        <v/>
      </c>
      <c r="G42" s="23" t="str">
        <f t="shared" si="6"/>
        <v/>
      </c>
      <c r="H42" s="65" t="str">
        <f t="shared" si="7"/>
        <v/>
      </c>
      <c r="I42" s="22" t="str">
        <f t="shared" si="8"/>
        <v/>
      </c>
      <c r="J42" s="22" t="str">
        <f t="shared" si="9"/>
        <v/>
      </c>
      <c r="K42" s="22" t="str">
        <f t="shared" si="10"/>
        <v/>
      </c>
      <c r="L42" s="23" t="str">
        <f t="shared" si="11"/>
        <v/>
      </c>
      <c r="M42" s="23" t="str">
        <f t="shared" si="11"/>
        <v/>
      </c>
      <c r="N42" s="23" t="str">
        <f t="shared" si="11"/>
        <v/>
      </c>
      <c r="O42" s="57" t="str">
        <f t="shared" si="11"/>
        <v/>
      </c>
    </row>
    <row r="43" spans="1:15" x14ac:dyDescent="0.25">
      <c r="A43" s="56" t="str">
        <f t="shared" si="4"/>
        <v/>
      </c>
      <c r="B43" s="52" t="str">
        <f t="shared" si="4"/>
        <v/>
      </c>
      <c r="C43" s="25"/>
      <c r="D43" s="267"/>
      <c r="E43" s="267"/>
      <c r="F43" s="62" t="str">
        <f t="shared" si="5"/>
        <v/>
      </c>
      <c r="G43" s="23" t="str">
        <f t="shared" si="6"/>
        <v/>
      </c>
      <c r="H43" s="65" t="str">
        <f t="shared" si="7"/>
        <v/>
      </c>
      <c r="I43" s="22" t="str">
        <f t="shared" si="8"/>
        <v/>
      </c>
      <c r="J43" s="22" t="str">
        <f t="shared" si="9"/>
        <v/>
      </c>
      <c r="K43" s="22" t="str">
        <f t="shared" si="10"/>
        <v/>
      </c>
      <c r="L43" s="23" t="str">
        <f t="shared" si="11"/>
        <v/>
      </c>
      <c r="M43" s="23" t="str">
        <f t="shared" si="11"/>
        <v/>
      </c>
      <c r="N43" s="23" t="str">
        <f t="shared" si="11"/>
        <v/>
      </c>
      <c r="O43" s="57" t="str">
        <f t="shared" si="11"/>
        <v/>
      </c>
    </row>
    <row r="44" spans="1:15" x14ac:dyDescent="0.25">
      <c r="A44" s="56" t="str">
        <f t="shared" si="4"/>
        <v/>
      </c>
      <c r="B44" s="52" t="str">
        <f t="shared" si="4"/>
        <v/>
      </c>
      <c r="C44" s="21"/>
      <c r="D44" s="267"/>
      <c r="E44" s="267"/>
      <c r="F44" s="62" t="str">
        <f t="shared" si="5"/>
        <v/>
      </c>
      <c r="G44" s="23" t="str">
        <f t="shared" si="6"/>
        <v/>
      </c>
      <c r="H44" s="65" t="str">
        <f t="shared" si="7"/>
        <v/>
      </c>
      <c r="I44" s="22" t="str">
        <f t="shared" si="8"/>
        <v/>
      </c>
      <c r="J44" s="22" t="str">
        <f t="shared" si="9"/>
        <v/>
      </c>
      <c r="K44" s="22" t="str">
        <f t="shared" si="10"/>
        <v/>
      </c>
      <c r="L44" s="23" t="str">
        <f t="shared" si="11"/>
        <v/>
      </c>
      <c r="M44" s="23" t="str">
        <f t="shared" si="11"/>
        <v/>
      </c>
      <c r="N44" s="23" t="str">
        <f t="shared" si="11"/>
        <v/>
      </c>
      <c r="O44" s="57" t="str">
        <f t="shared" si="11"/>
        <v/>
      </c>
    </row>
    <row r="45" spans="1:15" x14ac:dyDescent="0.25">
      <c r="A45" s="56" t="str">
        <f t="shared" si="4"/>
        <v/>
      </c>
      <c r="B45" s="52" t="str">
        <f t="shared" si="4"/>
        <v/>
      </c>
      <c r="C45" s="21"/>
      <c r="D45" s="267"/>
      <c r="E45" s="267"/>
      <c r="F45" s="62" t="str">
        <f t="shared" si="5"/>
        <v/>
      </c>
      <c r="G45" s="23" t="str">
        <f t="shared" si="6"/>
        <v/>
      </c>
      <c r="H45" s="65" t="str">
        <f t="shared" si="7"/>
        <v/>
      </c>
      <c r="I45" s="22" t="str">
        <f t="shared" si="8"/>
        <v/>
      </c>
      <c r="J45" s="22" t="str">
        <f t="shared" si="9"/>
        <v/>
      </c>
      <c r="K45" s="22" t="str">
        <f t="shared" si="10"/>
        <v/>
      </c>
      <c r="L45" s="23" t="str">
        <f t="shared" si="11"/>
        <v/>
      </c>
      <c r="M45" s="23" t="str">
        <f t="shared" si="11"/>
        <v/>
      </c>
      <c r="N45" s="23" t="str">
        <f t="shared" si="11"/>
        <v/>
      </c>
      <c r="O45" s="57" t="str">
        <f t="shared" si="11"/>
        <v/>
      </c>
    </row>
    <row r="46" spans="1:15" x14ac:dyDescent="0.25">
      <c r="A46" s="56" t="str">
        <f t="shared" si="4"/>
        <v/>
      </c>
      <c r="B46" s="52" t="str">
        <f t="shared" si="4"/>
        <v/>
      </c>
      <c r="C46" s="21"/>
      <c r="D46" s="267"/>
      <c r="E46" s="267"/>
      <c r="F46" s="62" t="str">
        <f t="shared" si="5"/>
        <v/>
      </c>
      <c r="G46" s="23" t="str">
        <f t="shared" si="6"/>
        <v/>
      </c>
      <c r="H46" s="65" t="str">
        <f t="shared" si="7"/>
        <v/>
      </c>
      <c r="I46" s="22" t="str">
        <f t="shared" si="8"/>
        <v/>
      </c>
      <c r="J46" s="22" t="str">
        <f t="shared" si="9"/>
        <v/>
      </c>
      <c r="K46" s="22" t="str">
        <f t="shared" si="10"/>
        <v/>
      </c>
      <c r="L46" s="23" t="str">
        <f t="shared" si="11"/>
        <v/>
      </c>
      <c r="M46" s="23" t="str">
        <f t="shared" si="11"/>
        <v/>
      </c>
      <c r="N46" s="23" t="str">
        <f t="shared" si="11"/>
        <v/>
      </c>
      <c r="O46" s="57" t="str">
        <f t="shared" si="11"/>
        <v/>
      </c>
    </row>
    <row r="47" spans="1:15" x14ac:dyDescent="0.25">
      <c r="A47" s="56" t="str">
        <f t="shared" si="4"/>
        <v/>
      </c>
      <c r="B47" s="52" t="str">
        <f t="shared" si="4"/>
        <v/>
      </c>
      <c r="C47" s="21"/>
      <c r="D47" s="267"/>
      <c r="E47" s="267"/>
      <c r="F47" s="62" t="str">
        <f t="shared" si="5"/>
        <v/>
      </c>
      <c r="G47" s="23" t="str">
        <f t="shared" si="6"/>
        <v/>
      </c>
      <c r="H47" s="65" t="str">
        <f t="shared" si="7"/>
        <v/>
      </c>
      <c r="I47" s="22" t="str">
        <f t="shared" si="8"/>
        <v/>
      </c>
      <c r="J47" s="22" t="str">
        <f t="shared" si="9"/>
        <v/>
      </c>
      <c r="K47" s="22" t="str">
        <f t="shared" si="10"/>
        <v/>
      </c>
      <c r="L47" s="23" t="str">
        <f t="shared" si="11"/>
        <v/>
      </c>
      <c r="M47" s="23" t="str">
        <f t="shared" si="11"/>
        <v/>
      </c>
      <c r="N47" s="23" t="str">
        <f t="shared" si="11"/>
        <v/>
      </c>
      <c r="O47" s="57" t="str">
        <f t="shared" si="11"/>
        <v/>
      </c>
    </row>
    <row r="48" spans="1:15" x14ac:dyDescent="0.25">
      <c r="A48" s="56" t="str">
        <f t="shared" si="4"/>
        <v/>
      </c>
      <c r="B48" s="52" t="str">
        <f t="shared" si="4"/>
        <v/>
      </c>
      <c r="C48" s="21"/>
      <c r="D48" s="267"/>
      <c r="E48" s="267"/>
      <c r="F48" s="62" t="str">
        <f t="shared" si="5"/>
        <v/>
      </c>
      <c r="G48" s="23" t="str">
        <f t="shared" si="6"/>
        <v/>
      </c>
      <c r="H48" s="65" t="str">
        <f t="shared" si="7"/>
        <v/>
      </c>
      <c r="I48" s="22" t="str">
        <f t="shared" si="8"/>
        <v/>
      </c>
      <c r="J48" s="22" t="str">
        <f t="shared" si="9"/>
        <v/>
      </c>
      <c r="K48" s="22" t="str">
        <f t="shared" si="10"/>
        <v/>
      </c>
      <c r="L48" s="23" t="str">
        <f t="shared" si="11"/>
        <v/>
      </c>
      <c r="M48" s="23" t="str">
        <f t="shared" si="11"/>
        <v/>
      </c>
      <c r="N48" s="23" t="str">
        <f t="shared" si="11"/>
        <v/>
      </c>
      <c r="O48" s="57" t="str">
        <f t="shared" si="11"/>
        <v/>
      </c>
    </row>
    <row r="49" spans="1:15" x14ac:dyDescent="0.25">
      <c r="A49" s="56" t="str">
        <f t="shared" si="4"/>
        <v/>
      </c>
      <c r="B49" s="52" t="str">
        <f t="shared" si="4"/>
        <v/>
      </c>
      <c r="C49" s="21"/>
      <c r="D49" s="267"/>
      <c r="E49" s="267"/>
      <c r="F49" s="62" t="str">
        <f t="shared" si="5"/>
        <v/>
      </c>
      <c r="G49" s="23" t="str">
        <f t="shared" si="6"/>
        <v/>
      </c>
      <c r="H49" s="65" t="str">
        <f t="shared" si="7"/>
        <v/>
      </c>
      <c r="I49" s="22" t="str">
        <f t="shared" si="8"/>
        <v/>
      </c>
      <c r="J49" s="22" t="str">
        <f t="shared" si="9"/>
        <v/>
      </c>
      <c r="K49" s="22" t="str">
        <f t="shared" si="10"/>
        <v/>
      </c>
      <c r="L49" s="23" t="str">
        <f t="shared" si="11"/>
        <v/>
      </c>
      <c r="M49" s="23" t="str">
        <f t="shared" si="11"/>
        <v/>
      </c>
      <c r="N49" s="23" t="str">
        <f t="shared" si="11"/>
        <v/>
      </c>
      <c r="O49" s="57" t="str">
        <f t="shared" si="11"/>
        <v/>
      </c>
    </row>
    <row r="50" spans="1:15" x14ac:dyDescent="0.25">
      <c r="A50" s="56" t="str">
        <f t="shared" si="4"/>
        <v/>
      </c>
      <c r="B50" s="52" t="str">
        <f t="shared" si="4"/>
        <v/>
      </c>
      <c r="C50" s="21"/>
      <c r="D50" s="267"/>
      <c r="E50" s="267"/>
      <c r="F50" s="62" t="str">
        <f t="shared" si="5"/>
        <v/>
      </c>
      <c r="G50" s="23" t="str">
        <f t="shared" si="6"/>
        <v/>
      </c>
      <c r="H50" s="65" t="str">
        <f t="shared" si="7"/>
        <v/>
      </c>
      <c r="I50" s="22" t="str">
        <f t="shared" si="8"/>
        <v/>
      </c>
      <c r="J50" s="22" t="str">
        <f t="shared" si="9"/>
        <v/>
      </c>
      <c r="K50" s="22" t="str">
        <f t="shared" si="10"/>
        <v/>
      </c>
      <c r="L50" s="23" t="str">
        <f t="shared" si="11"/>
        <v/>
      </c>
      <c r="M50" s="23" t="str">
        <f t="shared" si="11"/>
        <v/>
      </c>
      <c r="N50" s="23" t="str">
        <f t="shared" si="11"/>
        <v/>
      </c>
      <c r="O50" s="57" t="str">
        <f t="shared" si="11"/>
        <v/>
      </c>
    </row>
    <row r="51" spans="1:15" x14ac:dyDescent="0.25">
      <c r="A51" s="56" t="str">
        <f t="shared" si="4"/>
        <v/>
      </c>
      <c r="B51" s="52" t="str">
        <f t="shared" si="4"/>
        <v/>
      </c>
      <c r="C51" s="21"/>
      <c r="D51" s="267"/>
      <c r="E51" s="267"/>
      <c r="F51" s="62" t="str">
        <f t="shared" si="5"/>
        <v/>
      </c>
      <c r="G51" s="23" t="str">
        <f t="shared" si="6"/>
        <v/>
      </c>
      <c r="H51" s="65" t="str">
        <f t="shared" si="7"/>
        <v/>
      </c>
      <c r="I51" s="22" t="str">
        <f t="shared" si="8"/>
        <v/>
      </c>
      <c r="J51" s="22" t="str">
        <f t="shared" si="9"/>
        <v/>
      </c>
      <c r="K51" s="22" t="str">
        <f t="shared" si="10"/>
        <v/>
      </c>
      <c r="L51" s="23" t="str">
        <f t="shared" si="11"/>
        <v/>
      </c>
      <c r="M51" s="23" t="str">
        <f t="shared" si="11"/>
        <v/>
      </c>
      <c r="N51" s="23" t="str">
        <f t="shared" si="11"/>
        <v/>
      </c>
      <c r="O51" s="57" t="str">
        <f t="shared" si="11"/>
        <v/>
      </c>
    </row>
    <row r="52" spans="1:15" ht="16.5" thickBot="1" x14ac:dyDescent="0.3">
      <c r="A52" s="58" t="str">
        <f t="shared" si="4"/>
        <v/>
      </c>
      <c r="B52" s="59" t="str">
        <f t="shared" si="4"/>
        <v/>
      </c>
      <c r="C52" s="39"/>
      <c r="D52" s="268"/>
      <c r="E52" s="268"/>
      <c r="F52" s="63" t="str">
        <f t="shared" si="5"/>
        <v/>
      </c>
      <c r="G52" s="41" t="str">
        <f t="shared" si="6"/>
        <v/>
      </c>
      <c r="H52" s="66" t="str">
        <f t="shared" si="7"/>
        <v/>
      </c>
      <c r="I52" s="40" t="str">
        <f t="shared" si="8"/>
        <v/>
      </c>
      <c r="J52" s="40" t="str">
        <f t="shared" si="9"/>
        <v/>
      </c>
      <c r="K52" s="40" t="str">
        <f t="shared" si="10"/>
        <v/>
      </c>
      <c r="L52" s="41" t="str">
        <f t="shared" si="11"/>
        <v/>
      </c>
      <c r="M52" s="41" t="str">
        <f t="shared" si="11"/>
        <v/>
      </c>
      <c r="N52" s="41" t="str">
        <f t="shared" si="11"/>
        <v/>
      </c>
      <c r="O52" s="60" t="str">
        <f t="shared" si="11"/>
        <v/>
      </c>
    </row>
    <row r="53" spans="1:15" ht="16.5" thickBot="1" x14ac:dyDescent="0.3">
      <c r="B53" s="17" t="s">
        <v>18</v>
      </c>
      <c r="L53" s="18">
        <f>SUM(L33:L52)</f>
        <v>1305.8401250000002</v>
      </c>
      <c r="M53" s="18">
        <f>SUM(M33:M52)</f>
        <v>0</v>
      </c>
      <c r="N53" s="18">
        <f>SUM(N33:N52)</f>
        <v>592.18331250000017</v>
      </c>
      <c r="O53" s="19">
        <f>SUM(O33:O52)</f>
        <v>2763.5221250000004</v>
      </c>
    </row>
    <row r="56" spans="1:15" ht="16.350000000000001" customHeight="1" thickBot="1" x14ac:dyDescent="0.3">
      <c r="C56" s="269"/>
      <c r="D56" s="269"/>
      <c r="E56" s="269"/>
    </row>
    <row r="57" spans="1:15" ht="50.1" customHeight="1" thickBot="1" x14ac:dyDescent="0.3">
      <c r="A57" s="67" t="s">
        <v>23</v>
      </c>
      <c r="B57" s="16"/>
      <c r="C57" s="263" t="s">
        <v>24</v>
      </c>
      <c r="D57" s="265"/>
      <c r="E57" s="279" t="s">
        <v>30</v>
      </c>
      <c r="F57" s="280"/>
      <c r="G57" s="280"/>
      <c r="H57" s="280"/>
      <c r="I57" s="280"/>
      <c r="J57" s="280"/>
      <c r="K57" s="280"/>
      <c r="L57" s="280"/>
      <c r="M57" s="280"/>
      <c r="N57" s="280"/>
      <c r="O57" s="281"/>
    </row>
    <row r="58" spans="1:15" ht="36" customHeight="1" thickBot="1" x14ac:dyDescent="0.3">
      <c r="A58" s="44" t="s">
        <v>31</v>
      </c>
      <c r="B58" s="70"/>
      <c r="C58" s="77" t="s">
        <v>33</v>
      </c>
      <c r="D58" s="78" t="s">
        <v>27</v>
      </c>
      <c r="E58" s="72"/>
      <c r="F58" s="73"/>
      <c r="G58" s="73"/>
      <c r="H58" s="73"/>
      <c r="I58" s="73"/>
      <c r="J58" s="73"/>
      <c r="K58" s="74"/>
      <c r="L58" s="51" t="s">
        <v>7</v>
      </c>
      <c r="M58" s="51" t="s">
        <v>8</v>
      </c>
      <c r="N58" s="51" t="s">
        <v>9</v>
      </c>
      <c r="O58" s="51" t="s">
        <v>15</v>
      </c>
    </row>
    <row r="59" spans="1:15" x14ac:dyDescent="0.25">
      <c r="A59" s="53" t="str">
        <f t="shared" ref="A59:B78" si="12">IF(A6="","",A6)</f>
        <v>Mauerwerk</v>
      </c>
      <c r="B59" s="30" t="str">
        <f t="shared" si="12"/>
        <v>Hochlochziegel (Ton)</v>
      </c>
      <c r="C59" s="29">
        <v>50</v>
      </c>
      <c r="D59" s="75">
        <f>IF(C59="","",IF(C59&lt;12,"ungültig",IF(((50/C59))&gt;5,5,IF(((50/C59))&gt;4,4,IF(((50/C59))&gt;3,3,IF(((50/C59))&gt;2,2,IF(((50/C59))&gt;1,1,0)))))))</f>
        <v>0</v>
      </c>
      <c r="E59" s="270"/>
      <c r="F59" s="270"/>
      <c r="G59" s="270"/>
      <c r="H59" s="270"/>
      <c r="I59" s="270"/>
      <c r="J59" s="270"/>
      <c r="K59" s="271"/>
      <c r="L59" s="31">
        <f t="shared" ref="L59:O78" si="13">IF($A6="","",(L6+L33)*($D59+1))</f>
        <v>41203.258000000002</v>
      </c>
      <c r="M59" s="31">
        <f t="shared" si="13"/>
        <v>339.29600000000005</v>
      </c>
      <c r="N59" s="31">
        <f t="shared" si="13"/>
        <v>5502.9570000000003</v>
      </c>
      <c r="O59" s="55">
        <f t="shared" si="13"/>
        <v>18470.426000000003</v>
      </c>
    </row>
    <row r="60" spans="1:15" x14ac:dyDescent="0.25">
      <c r="A60" s="56" t="str">
        <f t="shared" si="12"/>
        <v>Innenputz</v>
      </c>
      <c r="B60" s="22" t="str">
        <f t="shared" si="12"/>
        <v>Lehmputz</v>
      </c>
      <c r="C60" s="21">
        <v>50</v>
      </c>
      <c r="D60" s="71">
        <f t="shared" ref="D60:D78" si="14">IF(C60="","",IF(C60&lt;12,"ungültig",IF(((50/C60))&gt;5,5,IF(((50/C60))&gt;4,4,IF(((50/C60))&gt;3,3,IF(((50/C60))&gt;2,2,IF(((50/C60))&gt;1,1,0)))))))</f>
        <v>0</v>
      </c>
      <c r="E60" s="272"/>
      <c r="F60" s="272"/>
      <c r="G60" s="272"/>
      <c r="H60" s="272"/>
      <c r="I60" s="272"/>
      <c r="J60" s="272"/>
      <c r="K60" s="273"/>
      <c r="L60" s="23">
        <f t="shared" si="13"/>
        <v>5651.4566249999998</v>
      </c>
      <c r="M60" s="23">
        <f t="shared" si="13"/>
        <v>0</v>
      </c>
      <c r="N60" s="23">
        <f t="shared" si="13"/>
        <v>168.98531249999999</v>
      </c>
      <c r="O60" s="57">
        <f t="shared" si="13"/>
        <v>1090.3226250000002</v>
      </c>
    </row>
    <row r="61" spans="1:15" x14ac:dyDescent="0.25">
      <c r="A61" s="56" t="str">
        <f t="shared" si="12"/>
        <v>Innenputz</v>
      </c>
      <c r="B61" s="22" t="str">
        <f t="shared" si="12"/>
        <v>Kalkzementputz</v>
      </c>
      <c r="C61" s="21">
        <v>50</v>
      </c>
      <c r="D61" s="71">
        <f t="shared" si="14"/>
        <v>0</v>
      </c>
      <c r="E61" s="272"/>
      <c r="F61" s="272"/>
      <c r="G61" s="272"/>
      <c r="H61" s="272"/>
      <c r="I61" s="272"/>
      <c r="J61" s="272"/>
      <c r="K61" s="273"/>
      <c r="L61" s="23">
        <f t="shared" si="13"/>
        <v>8358.1605000000018</v>
      </c>
      <c r="M61" s="23">
        <f t="shared" si="13"/>
        <v>56.011500000000005</v>
      </c>
      <c r="N61" s="23">
        <f t="shared" si="13"/>
        <v>1428.2932500000002</v>
      </c>
      <c r="O61" s="57">
        <f t="shared" si="13"/>
        <v>3491.3834999999999</v>
      </c>
    </row>
    <row r="62" spans="1:15" x14ac:dyDescent="0.25">
      <c r="A62" s="56" t="str">
        <f t="shared" si="12"/>
        <v/>
      </c>
      <c r="B62" s="22" t="str">
        <f t="shared" si="12"/>
        <v/>
      </c>
      <c r="C62" s="21"/>
      <c r="D62" s="71" t="str">
        <f t="shared" si="14"/>
        <v/>
      </c>
      <c r="E62" s="272"/>
      <c r="F62" s="272"/>
      <c r="G62" s="272"/>
      <c r="H62" s="272"/>
      <c r="I62" s="272"/>
      <c r="J62" s="272"/>
      <c r="K62" s="273"/>
      <c r="L62" s="23" t="str">
        <f t="shared" si="13"/>
        <v/>
      </c>
      <c r="M62" s="23" t="str">
        <f t="shared" si="13"/>
        <v/>
      </c>
      <c r="N62" s="23" t="str">
        <f t="shared" si="13"/>
        <v/>
      </c>
      <c r="O62" s="57" t="str">
        <f t="shared" si="13"/>
        <v/>
      </c>
    </row>
    <row r="63" spans="1:15" x14ac:dyDescent="0.25">
      <c r="A63" s="56" t="str">
        <f t="shared" si="12"/>
        <v/>
      </c>
      <c r="B63" s="22" t="str">
        <f t="shared" si="12"/>
        <v/>
      </c>
      <c r="C63" s="21"/>
      <c r="D63" s="71" t="str">
        <f t="shared" si="14"/>
        <v/>
      </c>
      <c r="E63" s="272"/>
      <c r="F63" s="272"/>
      <c r="G63" s="272"/>
      <c r="H63" s="272"/>
      <c r="I63" s="272"/>
      <c r="J63" s="272"/>
      <c r="K63" s="273"/>
      <c r="L63" s="23" t="str">
        <f t="shared" si="13"/>
        <v/>
      </c>
      <c r="M63" s="23" t="str">
        <f t="shared" si="13"/>
        <v/>
      </c>
      <c r="N63" s="23" t="str">
        <f t="shared" si="13"/>
        <v/>
      </c>
      <c r="O63" s="57" t="str">
        <f t="shared" si="13"/>
        <v/>
      </c>
    </row>
    <row r="64" spans="1:15" x14ac:dyDescent="0.25">
      <c r="A64" s="56" t="str">
        <f t="shared" si="12"/>
        <v/>
      </c>
      <c r="B64" s="22" t="str">
        <f t="shared" si="12"/>
        <v/>
      </c>
      <c r="C64" s="21"/>
      <c r="D64" s="71" t="str">
        <f t="shared" si="14"/>
        <v/>
      </c>
      <c r="E64" s="272"/>
      <c r="F64" s="272"/>
      <c r="G64" s="272"/>
      <c r="H64" s="272"/>
      <c r="I64" s="272"/>
      <c r="J64" s="272"/>
      <c r="K64" s="273"/>
      <c r="L64" s="23" t="str">
        <f t="shared" si="13"/>
        <v/>
      </c>
      <c r="M64" s="23" t="str">
        <f t="shared" si="13"/>
        <v/>
      </c>
      <c r="N64" s="23" t="str">
        <f t="shared" si="13"/>
        <v/>
      </c>
      <c r="O64" s="57" t="str">
        <f t="shared" si="13"/>
        <v/>
      </c>
    </row>
    <row r="65" spans="1:15" x14ac:dyDescent="0.25">
      <c r="A65" s="56" t="str">
        <f t="shared" si="12"/>
        <v/>
      </c>
      <c r="B65" s="22" t="str">
        <f t="shared" si="12"/>
        <v/>
      </c>
      <c r="C65" s="21"/>
      <c r="D65" s="71" t="str">
        <f t="shared" si="14"/>
        <v/>
      </c>
      <c r="E65" s="272"/>
      <c r="F65" s="272"/>
      <c r="G65" s="272"/>
      <c r="H65" s="272"/>
      <c r="I65" s="272"/>
      <c r="J65" s="272"/>
      <c r="K65" s="273"/>
      <c r="L65" s="23" t="str">
        <f t="shared" si="13"/>
        <v/>
      </c>
      <c r="M65" s="23" t="str">
        <f t="shared" si="13"/>
        <v/>
      </c>
      <c r="N65" s="23" t="str">
        <f t="shared" si="13"/>
        <v/>
      </c>
      <c r="O65" s="57" t="str">
        <f t="shared" si="13"/>
        <v/>
      </c>
    </row>
    <row r="66" spans="1:15" x14ac:dyDescent="0.25">
      <c r="A66" s="56" t="str">
        <f t="shared" si="12"/>
        <v/>
      </c>
      <c r="B66" s="22" t="str">
        <f t="shared" si="12"/>
        <v/>
      </c>
      <c r="C66" s="21"/>
      <c r="D66" s="71" t="str">
        <f t="shared" si="14"/>
        <v/>
      </c>
      <c r="E66" s="272"/>
      <c r="F66" s="272"/>
      <c r="G66" s="272"/>
      <c r="H66" s="272"/>
      <c r="I66" s="272"/>
      <c r="J66" s="272"/>
      <c r="K66" s="273"/>
      <c r="L66" s="23" t="str">
        <f t="shared" si="13"/>
        <v/>
      </c>
      <c r="M66" s="23" t="str">
        <f t="shared" si="13"/>
        <v/>
      </c>
      <c r="N66" s="23" t="str">
        <f t="shared" si="13"/>
        <v/>
      </c>
      <c r="O66" s="57" t="str">
        <f t="shared" si="13"/>
        <v/>
      </c>
    </row>
    <row r="67" spans="1:15" x14ac:dyDescent="0.25">
      <c r="A67" s="56" t="str">
        <f t="shared" si="12"/>
        <v/>
      </c>
      <c r="B67" s="22" t="str">
        <f t="shared" si="12"/>
        <v/>
      </c>
      <c r="C67" s="21"/>
      <c r="D67" s="71" t="str">
        <f t="shared" si="14"/>
        <v/>
      </c>
      <c r="E67" s="272"/>
      <c r="F67" s="272"/>
      <c r="G67" s="272"/>
      <c r="H67" s="272"/>
      <c r="I67" s="272"/>
      <c r="J67" s="272"/>
      <c r="K67" s="273"/>
      <c r="L67" s="23" t="str">
        <f t="shared" si="13"/>
        <v/>
      </c>
      <c r="M67" s="23" t="str">
        <f t="shared" si="13"/>
        <v/>
      </c>
      <c r="N67" s="23" t="str">
        <f t="shared" si="13"/>
        <v/>
      </c>
      <c r="O67" s="57" t="str">
        <f t="shared" si="13"/>
        <v/>
      </c>
    </row>
    <row r="68" spans="1:15" x14ac:dyDescent="0.25">
      <c r="A68" s="56" t="str">
        <f t="shared" si="12"/>
        <v/>
      </c>
      <c r="B68" s="22" t="str">
        <f t="shared" si="12"/>
        <v/>
      </c>
      <c r="C68" s="25"/>
      <c r="D68" s="71" t="str">
        <f t="shared" si="14"/>
        <v/>
      </c>
      <c r="E68" s="272"/>
      <c r="F68" s="272"/>
      <c r="G68" s="272"/>
      <c r="H68" s="272"/>
      <c r="I68" s="272"/>
      <c r="J68" s="272"/>
      <c r="K68" s="273"/>
      <c r="L68" s="23" t="str">
        <f t="shared" si="13"/>
        <v/>
      </c>
      <c r="M68" s="23" t="str">
        <f t="shared" si="13"/>
        <v/>
      </c>
      <c r="N68" s="23" t="str">
        <f t="shared" si="13"/>
        <v/>
      </c>
      <c r="O68" s="57" t="str">
        <f t="shared" si="13"/>
        <v/>
      </c>
    </row>
    <row r="69" spans="1:15" x14ac:dyDescent="0.25">
      <c r="A69" s="56" t="str">
        <f t="shared" si="12"/>
        <v/>
      </c>
      <c r="B69" s="22" t="str">
        <f t="shared" si="12"/>
        <v/>
      </c>
      <c r="C69" s="25"/>
      <c r="D69" s="71" t="str">
        <f t="shared" si="14"/>
        <v/>
      </c>
      <c r="E69" s="272"/>
      <c r="F69" s="272"/>
      <c r="G69" s="272"/>
      <c r="H69" s="272"/>
      <c r="I69" s="272"/>
      <c r="J69" s="272"/>
      <c r="K69" s="273"/>
      <c r="L69" s="23" t="str">
        <f t="shared" si="13"/>
        <v/>
      </c>
      <c r="M69" s="23" t="str">
        <f t="shared" si="13"/>
        <v/>
      </c>
      <c r="N69" s="23" t="str">
        <f t="shared" si="13"/>
        <v/>
      </c>
      <c r="O69" s="57" t="str">
        <f t="shared" si="13"/>
        <v/>
      </c>
    </row>
    <row r="70" spans="1:15" x14ac:dyDescent="0.25">
      <c r="A70" s="56" t="str">
        <f t="shared" si="12"/>
        <v/>
      </c>
      <c r="B70" s="22" t="str">
        <f t="shared" si="12"/>
        <v/>
      </c>
      <c r="C70" s="21"/>
      <c r="D70" s="71" t="str">
        <f t="shared" si="14"/>
        <v/>
      </c>
      <c r="E70" s="272"/>
      <c r="F70" s="272"/>
      <c r="G70" s="272"/>
      <c r="H70" s="272"/>
      <c r="I70" s="272"/>
      <c r="J70" s="272"/>
      <c r="K70" s="273"/>
      <c r="L70" s="23" t="str">
        <f t="shared" si="13"/>
        <v/>
      </c>
      <c r="M70" s="23" t="str">
        <f t="shared" si="13"/>
        <v/>
      </c>
      <c r="N70" s="23" t="str">
        <f t="shared" si="13"/>
        <v/>
      </c>
      <c r="O70" s="57" t="str">
        <f t="shared" si="13"/>
        <v/>
      </c>
    </row>
    <row r="71" spans="1:15" x14ac:dyDescent="0.25">
      <c r="A71" s="56" t="str">
        <f t="shared" si="12"/>
        <v/>
      </c>
      <c r="B71" s="22" t="str">
        <f t="shared" si="12"/>
        <v/>
      </c>
      <c r="C71" s="21"/>
      <c r="D71" s="71" t="str">
        <f t="shared" si="14"/>
        <v/>
      </c>
      <c r="E71" s="272"/>
      <c r="F71" s="272"/>
      <c r="G71" s="272"/>
      <c r="H71" s="272"/>
      <c r="I71" s="272"/>
      <c r="J71" s="272"/>
      <c r="K71" s="273"/>
      <c r="L71" s="23" t="str">
        <f t="shared" si="13"/>
        <v/>
      </c>
      <c r="M71" s="23" t="str">
        <f t="shared" si="13"/>
        <v/>
      </c>
      <c r="N71" s="23" t="str">
        <f t="shared" si="13"/>
        <v/>
      </c>
      <c r="O71" s="57" t="str">
        <f t="shared" si="13"/>
        <v/>
      </c>
    </row>
    <row r="72" spans="1:15" x14ac:dyDescent="0.25">
      <c r="A72" s="56" t="str">
        <f t="shared" si="12"/>
        <v/>
      </c>
      <c r="B72" s="22" t="str">
        <f t="shared" si="12"/>
        <v/>
      </c>
      <c r="C72" s="21"/>
      <c r="D72" s="71" t="str">
        <f t="shared" si="14"/>
        <v/>
      </c>
      <c r="E72" s="272"/>
      <c r="F72" s="272"/>
      <c r="G72" s="272"/>
      <c r="H72" s="272"/>
      <c r="I72" s="272"/>
      <c r="J72" s="272"/>
      <c r="K72" s="273"/>
      <c r="L72" s="23" t="str">
        <f t="shared" si="13"/>
        <v/>
      </c>
      <c r="M72" s="23" t="str">
        <f t="shared" si="13"/>
        <v/>
      </c>
      <c r="N72" s="23" t="str">
        <f t="shared" si="13"/>
        <v/>
      </c>
      <c r="O72" s="57" t="str">
        <f t="shared" si="13"/>
        <v/>
      </c>
    </row>
    <row r="73" spans="1:15" x14ac:dyDescent="0.25">
      <c r="A73" s="56" t="str">
        <f t="shared" si="12"/>
        <v/>
      </c>
      <c r="B73" s="22" t="str">
        <f t="shared" si="12"/>
        <v/>
      </c>
      <c r="C73" s="21"/>
      <c r="D73" s="71" t="str">
        <f t="shared" si="14"/>
        <v/>
      </c>
      <c r="E73" s="272"/>
      <c r="F73" s="272"/>
      <c r="G73" s="272"/>
      <c r="H73" s="272"/>
      <c r="I73" s="272"/>
      <c r="J73" s="272"/>
      <c r="K73" s="273"/>
      <c r="L73" s="23" t="str">
        <f t="shared" si="13"/>
        <v/>
      </c>
      <c r="M73" s="23" t="str">
        <f t="shared" si="13"/>
        <v/>
      </c>
      <c r="N73" s="23" t="str">
        <f t="shared" si="13"/>
        <v/>
      </c>
      <c r="O73" s="57" t="str">
        <f t="shared" si="13"/>
        <v/>
      </c>
    </row>
    <row r="74" spans="1:15" x14ac:dyDescent="0.25">
      <c r="A74" s="56" t="str">
        <f t="shared" si="12"/>
        <v/>
      </c>
      <c r="B74" s="22" t="str">
        <f t="shared" si="12"/>
        <v/>
      </c>
      <c r="C74" s="21"/>
      <c r="D74" s="71" t="str">
        <f t="shared" si="14"/>
        <v/>
      </c>
      <c r="E74" s="272"/>
      <c r="F74" s="272"/>
      <c r="G74" s="272"/>
      <c r="H74" s="272"/>
      <c r="I74" s="272"/>
      <c r="J74" s="272"/>
      <c r="K74" s="273"/>
      <c r="L74" s="23" t="str">
        <f t="shared" si="13"/>
        <v/>
      </c>
      <c r="M74" s="23" t="str">
        <f t="shared" si="13"/>
        <v/>
      </c>
      <c r="N74" s="23" t="str">
        <f t="shared" si="13"/>
        <v/>
      </c>
      <c r="O74" s="57" t="str">
        <f t="shared" si="13"/>
        <v/>
      </c>
    </row>
    <row r="75" spans="1:15" x14ac:dyDescent="0.25">
      <c r="A75" s="56" t="str">
        <f t="shared" si="12"/>
        <v/>
      </c>
      <c r="B75" s="22" t="str">
        <f t="shared" si="12"/>
        <v/>
      </c>
      <c r="C75" s="21"/>
      <c r="D75" s="71" t="str">
        <f t="shared" si="14"/>
        <v/>
      </c>
      <c r="E75" s="272"/>
      <c r="F75" s="272"/>
      <c r="G75" s="272"/>
      <c r="H75" s="272"/>
      <c r="I75" s="272"/>
      <c r="J75" s="272"/>
      <c r="K75" s="273"/>
      <c r="L75" s="23" t="str">
        <f t="shared" si="13"/>
        <v/>
      </c>
      <c r="M75" s="23" t="str">
        <f t="shared" si="13"/>
        <v/>
      </c>
      <c r="N75" s="23" t="str">
        <f t="shared" si="13"/>
        <v/>
      </c>
      <c r="O75" s="57" t="str">
        <f t="shared" si="13"/>
        <v/>
      </c>
    </row>
    <row r="76" spans="1:15" x14ac:dyDescent="0.25">
      <c r="A76" s="56" t="str">
        <f t="shared" si="12"/>
        <v/>
      </c>
      <c r="B76" s="22" t="str">
        <f t="shared" si="12"/>
        <v/>
      </c>
      <c r="C76" s="21"/>
      <c r="D76" s="71" t="str">
        <f t="shared" si="14"/>
        <v/>
      </c>
      <c r="E76" s="272"/>
      <c r="F76" s="272"/>
      <c r="G76" s="272"/>
      <c r="H76" s="272"/>
      <c r="I76" s="272"/>
      <c r="J76" s="272"/>
      <c r="K76" s="273"/>
      <c r="L76" s="23" t="str">
        <f t="shared" si="13"/>
        <v/>
      </c>
      <c r="M76" s="23" t="str">
        <f t="shared" si="13"/>
        <v/>
      </c>
      <c r="N76" s="23" t="str">
        <f t="shared" si="13"/>
        <v/>
      </c>
      <c r="O76" s="57" t="str">
        <f t="shared" si="13"/>
        <v/>
      </c>
    </row>
    <row r="77" spans="1:15" x14ac:dyDescent="0.25">
      <c r="A77" s="56" t="str">
        <f t="shared" si="12"/>
        <v/>
      </c>
      <c r="B77" s="22" t="str">
        <f t="shared" si="12"/>
        <v/>
      </c>
      <c r="C77" s="21"/>
      <c r="D77" s="71" t="str">
        <f t="shared" si="14"/>
        <v/>
      </c>
      <c r="E77" s="272"/>
      <c r="F77" s="272"/>
      <c r="G77" s="272"/>
      <c r="H77" s="272"/>
      <c r="I77" s="272"/>
      <c r="J77" s="272"/>
      <c r="K77" s="273"/>
      <c r="L77" s="23" t="str">
        <f t="shared" si="13"/>
        <v/>
      </c>
      <c r="M77" s="23" t="str">
        <f t="shared" si="13"/>
        <v/>
      </c>
      <c r="N77" s="23" t="str">
        <f t="shared" si="13"/>
        <v/>
      </c>
      <c r="O77" s="57" t="str">
        <f t="shared" si="13"/>
        <v/>
      </c>
    </row>
    <row r="78" spans="1:15" ht="16.5" thickBot="1" x14ac:dyDescent="0.3">
      <c r="A78" s="58" t="str">
        <f t="shared" si="12"/>
        <v/>
      </c>
      <c r="B78" s="40" t="str">
        <f t="shared" si="12"/>
        <v/>
      </c>
      <c r="C78" s="39"/>
      <c r="D78" s="76" t="str">
        <f t="shared" si="14"/>
        <v/>
      </c>
      <c r="E78" s="274"/>
      <c r="F78" s="274"/>
      <c r="G78" s="274"/>
      <c r="H78" s="274"/>
      <c r="I78" s="274"/>
      <c r="J78" s="274"/>
      <c r="K78" s="275"/>
      <c r="L78" s="41" t="str">
        <f t="shared" si="13"/>
        <v/>
      </c>
      <c r="M78" s="41" t="str">
        <f t="shared" si="13"/>
        <v/>
      </c>
      <c r="N78" s="41" t="str">
        <f t="shared" si="13"/>
        <v/>
      </c>
      <c r="O78" s="60" t="str">
        <f t="shared" si="13"/>
        <v/>
      </c>
    </row>
    <row r="79" spans="1:15" ht="16.5" thickBot="1" x14ac:dyDescent="0.3">
      <c r="B79" s="17" t="s">
        <v>26</v>
      </c>
      <c r="L79" s="18">
        <f>SUM(L59:L78)</f>
        <v>55212.875125000006</v>
      </c>
      <c r="M79" s="18">
        <f>SUM(M59:M78)</f>
        <v>395.30750000000006</v>
      </c>
      <c r="N79" s="18">
        <f>SUM(N59:N78)</f>
        <v>7100.2355625</v>
      </c>
      <c r="O79" s="19">
        <f>SUM(O59:O78)</f>
        <v>23052.132125000004</v>
      </c>
    </row>
  </sheetData>
  <sheetProtection sheet="1" objects="1" scenarios="1" selectLockedCells="1"/>
  <mergeCells count="8">
    <mergeCell ref="E59:K78"/>
    <mergeCell ref="A5:O5"/>
    <mergeCell ref="C29:E29"/>
    <mergeCell ref="F29:O29"/>
    <mergeCell ref="D33:E52"/>
    <mergeCell ref="C56:E56"/>
    <mergeCell ref="C57:D57"/>
    <mergeCell ref="E57:O57"/>
  </mergeCells>
  <dataValidations count="1">
    <dataValidation type="list" allowBlank="1" showInputMessage="1" showErrorMessage="1" sqref="A6:A25">
      <formula1>$Q$7:$Q$16</formula1>
    </dataValidation>
  </dataValidations>
  <pageMargins left="0.75" right="0.75" top="1" bottom="1" header="0.5" footer="0.5"/>
  <pageSetup paperSize="9" scale="32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Baustoffe!$A$1:$A$101</xm:f>
          </x14:formula1>
          <xm:sqref>B6:B25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8000"/>
    <pageSetUpPr fitToPage="1"/>
  </sheetPr>
  <dimension ref="A1:P175"/>
  <sheetViews>
    <sheetView workbookViewId="0">
      <selection activeCell="A20" sqref="A20:A21"/>
    </sheetView>
  </sheetViews>
  <sheetFormatPr baseColWidth="10" defaultRowHeight="15.75" x14ac:dyDescent="0.25"/>
  <cols>
    <col min="1" max="1" width="32.5" customWidth="1"/>
    <col min="2" max="2" width="12.125" customWidth="1"/>
    <col min="3" max="3" width="35.625" customWidth="1"/>
    <col min="16" max="16" width="12.125" bestFit="1" customWidth="1"/>
  </cols>
  <sheetData>
    <row r="1" spans="1:16" ht="16.5" thickBot="1" x14ac:dyDescent="0.3"/>
    <row r="2" spans="1:16" s="6" customFormat="1" ht="35.1" customHeight="1" thickBot="1" x14ac:dyDescent="0.3">
      <c r="A2" s="80" t="s">
        <v>118</v>
      </c>
      <c r="B2" s="80"/>
      <c r="C2" s="14" t="s">
        <v>16</v>
      </c>
      <c r="D2" s="3" t="s">
        <v>0</v>
      </c>
      <c r="E2" s="4"/>
      <c r="F2" s="4"/>
      <c r="G2" s="4"/>
      <c r="H2" s="5"/>
      <c r="I2" s="3" t="s">
        <v>14</v>
      </c>
      <c r="J2" s="4"/>
      <c r="K2" s="4"/>
      <c r="L2" s="5"/>
      <c r="M2" s="3" t="s">
        <v>1</v>
      </c>
      <c r="N2" s="4"/>
      <c r="O2" s="4"/>
      <c r="P2" s="5"/>
    </row>
    <row r="3" spans="1:16" ht="30.75" thickBot="1" x14ac:dyDescent="0.3">
      <c r="A3" s="15"/>
      <c r="B3" s="13"/>
      <c r="C3" s="13" t="s">
        <v>17</v>
      </c>
      <c r="D3" s="10" t="s">
        <v>2</v>
      </c>
      <c r="E3" s="10" t="s">
        <v>3</v>
      </c>
      <c r="F3" s="10" t="s">
        <v>11</v>
      </c>
      <c r="G3" s="10" t="s">
        <v>10</v>
      </c>
      <c r="H3" s="12" t="s">
        <v>12</v>
      </c>
      <c r="I3" s="10" t="s">
        <v>4</v>
      </c>
      <c r="J3" s="10" t="s">
        <v>5</v>
      </c>
      <c r="K3" s="10" t="s">
        <v>6</v>
      </c>
      <c r="L3" s="11" t="s">
        <v>13</v>
      </c>
      <c r="M3" s="2" t="s">
        <v>7</v>
      </c>
      <c r="N3" s="2" t="s">
        <v>8</v>
      </c>
      <c r="O3" s="2" t="s">
        <v>9</v>
      </c>
      <c r="P3" s="2" t="s">
        <v>15</v>
      </c>
    </row>
    <row r="4" spans="1:16" ht="30" customHeight="1" thickBot="1" x14ac:dyDescent="0.35">
      <c r="A4" s="8"/>
      <c r="B4" s="124"/>
      <c r="C4" s="79" t="s">
        <v>42</v>
      </c>
      <c r="D4" s="9"/>
      <c r="E4" s="9"/>
      <c r="F4" s="9"/>
      <c r="G4" s="9"/>
      <c r="H4" s="9"/>
      <c r="I4" s="9"/>
      <c r="J4" s="9"/>
      <c r="K4" s="9"/>
      <c r="L4" s="9"/>
      <c r="M4" s="68">
        <f>M175</f>
        <v>28125.919999999998</v>
      </c>
      <c r="N4" s="68">
        <f>N175</f>
        <v>108.63999999999999</v>
      </c>
      <c r="O4" s="68">
        <f>O175</f>
        <v>7916.08</v>
      </c>
      <c r="P4" s="68">
        <f>P175</f>
        <v>41587.040000000001</v>
      </c>
    </row>
    <row r="5" spans="1:16" s="7" customFormat="1" ht="27" customHeight="1" thickBot="1" x14ac:dyDescent="0.3">
      <c r="A5" s="282" t="s">
        <v>120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4"/>
    </row>
    <row r="6" spans="1:16" x14ac:dyDescent="0.25">
      <c r="A6" s="304" t="s">
        <v>323</v>
      </c>
      <c r="B6" s="127" t="s">
        <v>110</v>
      </c>
      <c r="C6" s="28" t="s">
        <v>279</v>
      </c>
      <c r="D6" s="296">
        <v>8</v>
      </c>
      <c r="E6" s="255"/>
      <c r="F6" s="255"/>
      <c r="G6" s="30">
        <f>IF(C6="","",IF(D6="","Fläche fehlt",((D6*12*2.5)/1000)))</f>
        <v>0.24</v>
      </c>
      <c r="H6" s="31">
        <f t="shared" ref="H6:H7" si="0">IF(C6="","",G6*1000)</f>
        <v>240</v>
      </c>
      <c r="I6" s="257">
        <f>IF(A6="","",VLOOKUP($C6,Baustoffe!$A$3:$F$101,3,FALSE))</f>
        <v>99</v>
      </c>
      <c r="J6" s="257">
        <f>IF(A6="","",VLOOKUP($C6,Baustoffe!$A$3:$F$101,4,FALSE))</f>
        <v>0.44</v>
      </c>
      <c r="K6" s="257">
        <f>IF(A6="","",VLOOKUP($C6,Baustoffe!$A$3:$F$101,5,FALSE))</f>
        <v>31</v>
      </c>
      <c r="L6" s="257">
        <f>IF(A6="","",VLOOKUP($C6,Baustoffe!$A$3:$F$101,6,FALSE))</f>
        <v>130</v>
      </c>
      <c r="M6" s="131">
        <f>IF(C6="","",I6*$D6)</f>
        <v>792</v>
      </c>
      <c r="N6" s="131">
        <f>IF(D6="","",J6*$D6)</f>
        <v>3.52</v>
      </c>
      <c r="O6" s="131">
        <f>IF(D6="","",K6*$D6)</f>
        <v>248</v>
      </c>
      <c r="P6" s="132">
        <f>IF(D6="","",L6*$D6)</f>
        <v>1040</v>
      </c>
    </row>
    <row r="7" spans="1:16" x14ac:dyDescent="0.25">
      <c r="A7" s="298"/>
      <c r="B7" s="128" t="s">
        <v>111</v>
      </c>
      <c r="C7" s="20" t="s">
        <v>289</v>
      </c>
      <c r="D7" s="286"/>
      <c r="E7" s="254"/>
      <c r="F7" s="254"/>
      <c r="G7" s="22">
        <f>IF(C7="","",IF(D6="","Fläche fehlt",((D6*12*2.5)/1000)))</f>
        <v>0.24</v>
      </c>
      <c r="H7" s="23">
        <f t="shared" si="0"/>
        <v>240</v>
      </c>
      <c r="I7" s="234">
        <f>IF(A6="","",VLOOKUP($C7,Baustoffe!$A$3:$F$101,3,FALSE))</f>
        <v>1380</v>
      </c>
      <c r="J7" s="234">
        <f>IF(A6="","",VLOOKUP($C7,Baustoffe!$A$3:$F$101,4,FALSE))</f>
        <v>5.6</v>
      </c>
      <c r="K7" s="234">
        <f>IF(A6="","",VLOOKUP($C7,Baustoffe!$A$3:$F$101,5,FALSE))</f>
        <v>320</v>
      </c>
      <c r="L7" s="234">
        <f>IF(A6="","",VLOOKUP($C7,Baustoffe!$A$3:$F$101,6,FALSE))</f>
        <v>2110</v>
      </c>
      <c r="M7" s="133">
        <f>IF(D6="","",I7*$D6)</f>
        <v>11040</v>
      </c>
      <c r="N7" s="133">
        <f>IF(D6="","",J7*$D6)</f>
        <v>44.8</v>
      </c>
      <c r="O7" s="133">
        <f>IF(D6="","",K7*$D6)</f>
        <v>2560</v>
      </c>
      <c r="P7" s="134">
        <f>IF(D6="","",L7*$D6)</f>
        <v>16880</v>
      </c>
    </row>
    <row r="8" spans="1:16" x14ac:dyDescent="0.25">
      <c r="A8" s="297" t="s">
        <v>324</v>
      </c>
      <c r="B8" s="128" t="s">
        <v>110</v>
      </c>
      <c r="C8" s="20" t="s">
        <v>283</v>
      </c>
      <c r="D8" s="285">
        <v>8</v>
      </c>
      <c r="E8" s="254"/>
      <c r="F8" s="254"/>
      <c r="G8" s="22">
        <f t="shared" ref="G8" si="1">IF(C8="","",IF(D8="","Fläche fehlt",((D8*12*2.5)/1000)))</f>
        <v>0.24</v>
      </c>
      <c r="H8" s="23">
        <f t="shared" ref="H8:H9" si="2">IF(C8="","",G8*1000)</f>
        <v>240</v>
      </c>
      <c r="I8" s="234">
        <f>IF(A8="","",VLOOKUP($C8,Baustoffe!$A$3:$F$101,3,FALSE))</f>
        <v>180</v>
      </c>
      <c r="J8" s="234">
        <f>IF(A8="","",VLOOKUP($C8,Baustoffe!$A$3:$F$101,4,FALSE))</f>
        <v>0.9</v>
      </c>
      <c r="K8" s="234">
        <f>IF(A8="","",VLOOKUP($C8,Baustoffe!$A$3:$F$101,5,FALSE))</f>
        <v>57</v>
      </c>
      <c r="L8" s="234">
        <f>IF(A8="","",VLOOKUP($C8,Baustoffe!$A$3:$F$101,6,FALSE))</f>
        <v>256</v>
      </c>
      <c r="M8" s="133">
        <f t="shared" ref="M8" si="3">IF(C8="","",I8*$D8)</f>
        <v>1440</v>
      </c>
      <c r="N8" s="133">
        <f t="shared" ref="N8" si="4">IF(D8="","",J8*$D8)</f>
        <v>7.2</v>
      </c>
      <c r="O8" s="133">
        <f t="shared" ref="O8" si="5">IF(D8="","",K8*$D8)</f>
        <v>456</v>
      </c>
      <c r="P8" s="134">
        <f t="shared" ref="P8" si="6">IF(D8="","",L8*$D8)</f>
        <v>2048</v>
      </c>
    </row>
    <row r="9" spans="1:16" x14ac:dyDescent="0.25">
      <c r="A9" s="298"/>
      <c r="B9" s="128" t="s">
        <v>111</v>
      </c>
      <c r="C9" s="20" t="s">
        <v>320</v>
      </c>
      <c r="D9" s="286"/>
      <c r="E9" s="254"/>
      <c r="F9" s="254"/>
      <c r="G9" s="22">
        <f>IF(C9="","",IF(D8="","Fläche fehlt",((D8*12*2.5)/1000)))</f>
        <v>0.24</v>
      </c>
      <c r="H9" s="23">
        <f t="shared" si="2"/>
        <v>240</v>
      </c>
      <c r="I9" s="234">
        <f>IF(A8="","",VLOOKUP($C9,Baustoffe!$A$3:$F$101,3,FALSE))</f>
        <v>1570</v>
      </c>
      <c r="J9" s="234">
        <f>IF(A8="","",VLOOKUP($C9,Baustoffe!$A$3:$F$101,4,FALSE))</f>
        <v>5.3</v>
      </c>
      <c r="K9" s="234">
        <f>IF(A8="","",VLOOKUP($C9,Baustoffe!$A$3:$F$101,5,FALSE))</f>
        <v>490</v>
      </c>
      <c r="L9" s="234">
        <f>IF(A8="","",VLOOKUP($C9,Baustoffe!$A$3:$F$101,6,FALSE))</f>
        <v>2300</v>
      </c>
      <c r="M9" s="133">
        <f>IF(D8="","",I9*$D8)</f>
        <v>12560</v>
      </c>
      <c r="N9" s="133">
        <f>IF(D8="","",J9*$D8)</f>
        <v>42.4</v>
      </c>
      <c r="O9" s="133">
        <f>IF(D8="","",K9*$D8)</f>
        <v>3920</v>
      </c>
      <c r="P9" s="134">
        <f>IF(D8="","",L9*$D8)</f>
        <v>18400</v>
      </c>
    </row>
    <row r="10" spans="1:16" x14ac:dyDescent="0.25">
      <c r="A10" s="297"/>
      <c r="B10" s="128" t="s">
        <v>110</v>
      </c>
      <c r="C10" s="20"/>
      <c r="D10" s="285"/>
      <c r="E10" s="254"/>
      <c r="F10" s="254"/>
      <c r="G10" s="22" t="str">
        <f t="shared" ref="G10:G22" si="7">IF(C10="","",IF(D10="","Fläche fehlt",((D10*12*2.5)/1000)))</f>
        <v/>
      </c>
      <c r="H10" s="23" t="str">
        <f t="shared" ref="H10:H23" si="8">IF(C10="","",G10*1000)</f>
        <v/>
      </c>
      <c r="I10" s="234" t="str">
        <f>IF(A10="","",VLOOKUP($C10,Baustoffe!$A$3:$F$101,3,FALSE))</f>
        <v/>
      </c>
      <c r="J10" s="234" t="str">
        <f>IF(A10="","",VLOOKUP($C10,Baustoffe!$A$3:$F$101,4,FALSE))</f>
        <v/>
      </c>
      <c r="K10" s="234" t="str">
        <f>IF(A10="","",VLOOKUP($C10,Baustoffe!$A$3:$F$101,5,FALSE))</f>
        <v/>
      </c>
      <c r="L10" s="234" t="str">
        <f>IF(A10="","",VLOOKUP($C10,Baustoffe!$A$3:$F$101,6,FALSE))</f>
        <v/>
      </c>
      <c r="M10" s="133" t="str">
        <f t="shared" ref="M10:M22" si="9">IF(C10="","",I10*$D10)</f>
        <v/>
      </c>
      <c r="N10" s="133" t="str">
        <f t="shared" ref="N10:N22" si="10">IF(D10="","",J10*$D10)</f>
        <v/>
      </c>
      <c r="O10" s="133" t="str">
        <f t="shared" ref="O10:O22" si="11">IF(D10="","",K10*$D10)</f>
        <v/>
      </c>
      <c r="P10" s="134" t="str">
        <f t="shared" ref="P10:P22" si="12">IF(D10="","",L10*$D10)</f>
        <v/>
      </c>
    </row>
    <row r="11" spans="1:16" x14ac:dyDescent="0.25">
      <c r="A11" s="298"/>
      <c r="B11" s="128" t="s">
        <v>111</v>
      </c>
      <c r="C11" s="20"/>
      <c r="D11" s="286"/>
      <c r="E11" s="254"/>
      <c r="F11" s="254"/>
      <c r="G11" s="22" t="str">
        <f>IF(C11="","",IF(D10="","Fläche fehlt",((D10*12*2.5)/1000)))</f>
        <v/>
      </c>
      <c r="H11" s="23" t="str">
        <f t="shared" si="8"/>
        <v/>
      </c>
      <c r="I11" s="234" t="str">
        <f>IF(A10="","",VLOOKUP($C11,Baustoffe!$A$3:$F$101,3,FALSE))</f>
        <v/>
      </c>
      <c r="J11" s="234" t="str">
        <f>IF(A10="","",VLOOKUP($C11,Baustoffe!$A$3:$F$101,4,FALSE))</f>
        <v/>
      </c>
      <c r="K11" s="234" t="str">
        <f>IF(A10="","",VLOOKUP($C11,Baustoffe!$A$3:$F$101,5,FALSE))</f>
        <v/>
      </c>
      <c r="L11" s="234" t="str">
        <f>IF(A10="","",VLOOKUP($C11,Baustoffe!$A$3:$F$101,6,FALSE))</f>
        <v/>
      </c>
      <c r="M11" s="133" t="str">
        <f>IF(D10="","",I11*$D10)</f>
        <v/>
      </c>
      <c r="N11" s="133" t="str">
        <f>IF(D10="","",J11*$D10)</f>
        <v/>
      </c>
      <c r="O11" s="133" t="str">
        <f>IF(D10="","",K11*$D10)</f>
        <v/>
      </c>
      <c r="P11" s="134" t="str">
        <f>IF(D10="","",L11*$D10)</f>
        <v/>
      </c>
    </row>
    <row r="12" spans="1:16" x14ac:dyDescent="0.25">
      <c r="A12" s="297"/>
      <c r="B12" s="128" t="s">
        <v>110</v>
      </c>
      <c r="C12" s="20"/>
      <c r="D12" s="285"/>
      <c r="E12" s="254"/>
      <c r="F12" s="254"/>
      <c r="G12" s="22" t="str">
        <f t="shared" si="7"/>
        <v/>
      </c>
      <c r="H12" s="23" t="str">
        <f t="shared" si="8"/>
        <v/>
      </c>
      <c r="I12" s="234" t="str">
        <f>IF(A12="","",VLOOKUP($C12,Baustoffe!$A$3:$F$101,3,FALSE))</f>
        <v/>
      </c>
      <c r="J12" s="234" t="str">
        <f>IF(A12="","",VLOOKUP($C12,Baustoffe!$A$3:$F$101,4,FALSE))</f>
        <v/>
      </c>
      <c r="K12" s="234" t="str">
        <f>IF(A12="","",VLOOKUP($C12,Baustoffe!$A$3:$F$101,5,FALSE))</f>
        <v/>
      </c>
      <c r="L12" s="234" t="str">
        <f>IF(A12="","",VLOOKUP($C12,Baustoffe!$A$3:$F$101,6,FALSE))</f>
        <v/>
      </c>
      <c r="M12" s="133" t="str">
        <f t="shared" si="9"/>
        <v/>
      </c>
      <c r="N12" s="133" t="str">
        <f t="shared" si="10"/>
        <v/>
      </c>
      <c r="O12" s="133" t="str">
        <f t="shared" si="11"/>
        <v/>
      </c>
      <c r="P12" s="134" t="str">
        <f t="shared" si="12"/>
        <v/>
      </c>
    </row>
    <row r="13" spans="1:16" x14ac:dyDescent="0.25">
      <c r="A13" s="298"/>
      <c r="B13" s="128" t="s">
        <v>111</v>
      </c>
      <c r="C13" s="20"/>
      <c r="D13" s="286"/>
      <c r="E13" s="254"/>
      <c r="F13" s="254"/>
      <c r="G13" s="22" t="str">
        <f>IF(C13="","",IF(D12="","Fläche fehlt",((D12*12*2.5)/1000)))</f>
        <v/>
      </c>
      <c r="H13" s="23" t="str">
        <f t="shared" si="8"/>
        <v/>
      </c>
      <c r="I13" s="234" t="str">
        <f>IF(A12="","",VLOOKUP($C13,Baustoffe!$A$3:$F$101,3,FALSE))</f>
        <v/>
      </c>
      <c r="J13" s="234" t="str">
        <f>IF(A12="","",VLOOKUP($C13,Baustoffe!$A$3:$F$101,4,FALSE))</f>
        <v/>
      </c>
      <c r="K13" s="234" t="str">
        <f>IF(A12="","",VLOOKUP($C13,Baustoffe!$A$3:$F$101,5,FALSE))</f>
        <v/>
      </c>
      <c r="L13" s="234" t="str">
        <f>IF(A12="","",VLOOKUP($C13,Baustoffe!$A$3:$F$101,6,FALSE))</f>
        <v/>
      </c>
      <c r="M13" s="133" t="str">
        <f>IF(D12="","",I13*$D12)</f>
        <v/>
      </c>
      <c r="N13" s="133" t="str">
        <f>IF(D12="","",J13*$D12)</f>
        <v/>
      </c>
      <c r="O13" s="133" t="str">
        <f>IF(D12="","",K13*$D12)</f>
        <v/>
      </c>
      <c r="P13" s="134" t="str">
        <f>IF(D12="","",L13*$D12)</f>
        <v/>
      </c>
    </row>
    <row r="14" spans="1:16" x14ac:dyDescent="0.25">
      <c r="A14" s="297"/>
      <c r="B14" s="128" t="s">
        <v>110</v>
      </c>
      <c r="C14" s="20"/>
      <c r="D14" s="285"/>
      <c r="E14" s="254"/>
      <c r="F14" s="254"/>
      <c r="G14" s="22" t="str">
        <f t="shared" si="7"/>
        <v/>
      </c>
      <c r="H14" s="23" t="str">
        <f t="shared" si="8"/>
        <v/>
      </c>
      <c r="I14" s="234" t="str">
        <f>IF(A14="","",VLOOKUP($C14,Baustoffe!$A$3:$F$101,3,FALSE))</f>
        <v/>
      </c>
      <c r="J14" s="234" t="str">
        <f>IF(A14="","",VLOOKUP($C14,Baustoffe!$A$3:$F$101,4,FALSE))</f>
        <v/>
      </c>
      <c r="K14" s="234" t="str">
        <f>IF(A14="","",VLOOKUP($C14,Baustoffe!$A$3:$F$101,5,FALSE))</f>
        <v/>
      </c>
      <c r="L14" s="234" t="str">
        <f>IF(A14="","",VLOOKUP($C14,Baustoffe!$A$3:$F$101,6,FALSE))</f>
        <v/>
      </c>
      <c r="M14" s="133" t="str">
        <f t="shared" si="9"/>
        <v/>
      </c>
      <c r="N14" s="133" t="str">
        <f t="shared" si="10"/>
        <v/>
      </c>
      <c r="O14" s="133" t="str">
        <f t="shared" si="11"/>
        <v/>
      </c>
      <c r="P14" s="134" t="str">
        <f t="shared" si="12"/>
        <v/>
      </c>
    </row>
    <row r="15" spans="1:16" x14ac:dyDescent="0.25">
      <c r="A15" s="298"/>
      <c r="B15" s="128" t="s">
        <v>111</v>
      </c>
      <c r="C15" s="20"/>
      <c r="D15" s="286"/>
      <c r="E15" s="254"/>
      <c r="F15" s="254"/>
      <c r="G15" s="22" t="str">
        <f>IF(C15="","",IF(D14="","Fläche fehlt",((D14*12*2.5)/1000)))</f>
        <v/>
      </c>
      <c r="H15" s="23" t="str">
        <f t="shared" si="8"/>
        <v/>
      </c>
      <c r="I15" s="234" t="str">
        <f>IF(A14="","",VLOOKUP($C15,Baustoffe!$A$3:$F$101,3,FALSE))</f>
        <v/>
      </c>
      <c r="J15" s="234" t="str">
        <f>IF(A14="","",VLOOKUP($C15,Baustoffe!$A$3:$F$101,4,FALSE))</f>
        <v/>
      </c>
      <c r="K15" s="234" t="str">
        <f>IF(A14="","",VLOOKUP($C15,Baustoffe!$A$3:$F$101,5,FALSE))</f>
        <v/>
      </c>
      <c r="L15" s="234" t="str">
        <f>IF(A14="","",VLOOKUP($C15,Baustoffe!$A$3:$F$101,6,FALSE))</f>
        <v/>
      </c>
      <c r="M15" s="133" t="str">
        <f>IF(D14="","",I15*$D14)</f>
        <v/>
      </c>
      <c r="N15" s="133" t="str">
        <f>IF(D14="","",J15*$D14)</f>
        <v/>
      </c>
      <c r="O15" s="133" t="str">
        <f>IF(D14="","",K15*$D14)</f>
        <v/>
      </c>
      <c r="P15" s="134" t="str">
        <f>IF(D14="","",L15*$D14)</f>
        <v/>
      </c>
    </row>
    <row r="16" spans="1:16" x14ac:dyDescent="0.25">
      <c r="A16" s="297"/>
      <c r="B16" s="128" t="s">
        <v>110</v>
      </c>
      <c r="C16" s="20"/>
      <c r="D16" s="285"/>
      <c r="E16" s="254"/>
      <c r="F16" s="254"/>
      <c r="G16" s="22" t="str">
        <f t="shared" si="7"/>
        <v/>
      </c>
      <c r="H16" s="23" t="str">
        <f t="shared" si="8"/>
        <v/>
      </c>
      <c r="I16" s="234" t="str">
        <f>IF(A16="","",VLOOKUP($C16,Baustoffe!$A$3:$F$101,3,FALSE))</f>
        <v/>
      </c>
      <c r="J16" s="234" t="str">
        <f>IF(A16="","",VLOOKUP($C16,Baustoffe!$A$3:$F$101,4,FALSE))</f>
        <v/>
      </c>
      <c r="K16" s="234" t="str">
        <f>IF(A16="","",VLOOKUP($C16,Baustoffe!$A$3:$F$101,5,FALSE))</f>
        <v/>
      </c>
      <c r="L16" s="234" t="str">
        <f>IF(A16="","",VLOOKUP($C16,Baustoffe!$A$3:$F$101,6,FALSE))</f>
        <v/>
      </c>
      <c r="M16" s="133" t="str">
        <f t="shared" si="9"/>
        <v/>
      </c>
      <c r="N16" s="133" t="str">
        <f t="shared" si="10"/>
        <v/>
      </c>
      <c r="O16" s="133" t="str">
        <f t="shared" si="11"/>
        <v/>
      </c>
      <c r="P16" s="134" t="str">
        <f t="shared" si="12"/>
        <v/>
      </c>
    </row>
    <row r="17" spans="1:16" x14ac:dyDescent="0.25">
      <c r="A17" s="298"/>
      <c r="B17" s="128" t="s">
        <v>111</v>
      </c>
      <c r="C17" s="20"/>
      <c r="D17" s="286"/>
      <c r="E17" s="254"/>
      <c r="F17" s="254"/>
      <c r="G17" s="22" t="str">
        <f>IF(C17="","",IF(D16="","Fläche fehlt",((D16*12*2.5)/1000)))</f>
        <v/>
      </c>
      <c r="H17" s="23" t="str">
        <f t="shared" si="8"/>
        <v/>
      </c>
      <c r="I17" s="234" t="str">
        <f>IF(A16="","",VLOOKUP($C17,Baustoffe!$A$3:$F$101,3,FALSE))</f>
        <v/>
      </c>
      <c r="J17" s="234" t="str">
        <f>IF(A16="","",VLOOKUP($C17,Baustoffe!$A$3:$F$101,4,FALSE))</f>
        <v/>
      </c>
      <c r="K17" s="234" t="str">
        <f>IF(A16="","",VLOOKUP($C17,Baustoffe!$A$3:$F$101,5,FALSE))</f>
        <v/>
      </c>
      <c r="L17" s="234" t="str">
        <f>IF(A16="","",VLOOKUP($C17,Baustoffe!$A$3:$F$101,6,FALSE))</f>
        <v/>
      </c>
      <c r="M17" s="133" t="str">
        <f>IF(D16="","",I17*$D16)</f>
        <v/>
      </c>
      <c r="N17" s="133" t="str">
        <f>IF(D16="","",J17*$D16)</f>
        <v/>
      </c>
      <c r="O17" s="133" t="str">
        <f>IF(D16="","",K17*$D16)</f>
        <v/>
      </c>
      <c r="P17" s="134" t="str">
        <f>IF(D16="","",L17*$D16)</f>
        <v/>
      </c>
    </row>
    <row r="18" spans="1:16" x14ac:dyDescent="0.25">
      <c r="A18" s="297"/>
      <c r="B18" s="128" t="s">
        <v>110</v>
      </c>
      <c r="C18" s="20"/>
      <c r="D18" s="285"/>
      <c r="E18" s="254"/>
      <c r="F18" s="254"/>
      <c r="G18" s="22" t="str">
        <f t="shared" si="7"/>
        <v/>
      </c>
      <c r="H18" s="23" t="str">
        <f t="shared" si="8"/>
        <v/>
      </c>
      <c r="I18" s="234" t="str">
        <f>IF(A18="","",VLOOKUP($C18,Baustoffe!$A$3:$F$101,3,FALSE))</f>
        <v/>
      </c>
      <c r="J18" s="234" t="str">
        <f>IF(A18="","",VLOOKUP($C18,Baustoffe!$A$3:$F$101,4,FALSE))</f>
        <v/>
      </c>
      <c r="K18" s="234" t="str">
        <f>IF(A18="","",VLOOKUP($C18,Baustoffe!$A$3:$F$101,5,FALSE))</f>
        <v/>
      </c>
      <c r="L18" s="234" t="str">
        <f>IF(A18="","",VLOOKUP($C18,Baustoffe!$A$3:$F$101,6,FALSE))</f>
        <v/>
      </c>
      <c r="M18" s="133" t="str">
        <f t="shared" si="9"/>
        <v/>
      </c>
      <c r="N18" s="133" t="str">
        <f t="shared" si="10"/>
        <v/>
      </c>
      <c r="O18" s="133" t="str">
        <f t="shared" si="11"/>
        <v/>
      </c>
      <c r="P18" s="134" t="str">
        <f t="shared" si="12"/>
        <v/>
      </c>
    </row>
    <row r="19" spans="1:16" x14ac:dyDescent="0.25">
      <c r="A19" s="298"/>
      <c r="B19" s="128" t="s">
        <v>111</v>
      </c>
      <c r="C19" s="20"/>
      <c r="D19" s="286"/>
      <c r="E19" s="254"/>
      <c r="F19" s="254"/>
      <c r="G19" s="22" t="str">
        <f>IF(C19="","",IF(D18="","Fläche fehlt",((D18*12*2.5)/1000)))</f>
        <v/>
      </c>
      <c r="H19" s="23" t="str">
        <f t="shared" si="8"/>
        <v/>
      </c>
      <c r="I19" s="234" t="str">
        <f>IF(A18="","",VLOOKUP($C19,Baustoffe!$A$3:$F$101,3,FALSE))</f>
        <v/>
      </c>
      <c r="J19" s="234" t="str">
        <f>IF(A18="","",VLOOKUP($C19,Baustoffe!$A$3:$F$101,4,FALSE))</f>
        <v/>
      </c>
      <c r="K19" s="234" t="str">
        <f>IF(A18="","",VLOOKUP($C19,Baustoffe!$A$3:$F$101,5,FALSE))</f>
        <v/>
      </c>
      <c r="L19" s="234" t="str">
        <f>IF(A18="","",VLOOKUP($C19,Baustoffe!$A$3:$F$101,6,FALSE))</f>
        <v/>
      </c>
      <c r="M19" s="133" t="str">
        <f>IF(D18="","",I19*$D18)</f>
        <v/>
      </c>
      <c r="N19" s="133" t="str">
        <f>IF(D18="","",J19*$D18)</f>
        <v/>
      </c>
      <c r="O19" s="133" t="str">
        <f>IF(D18="","",K19*$D18)</f>
        <v/>
      </c>
      <c r="P19" s="134" t="str">
        <f>IF(D18="","",L19*$D18)</f>
        <v/>
      </c>
    </row>
    <row r="20" spans="1:16" x14ac:dyDescent="0.25">
      <c r="A20" s="297"/>
      <c r="B20" s="128" t="s">
        <v>110</v>
      </c>
      <c r="C20" s="20"/>
      <c r="D20" s="285"/>
      <c r="E20" s="254"/>
      <c r="F20" s="254"/>
      <c r="G20" s="22" t="str">
        <f t="shared" si="7"/>
        <v/>
      </c>
      <c r="H20" s="23" t="str">
        <f t="shared" si="8"/>
        <v/>
      </c>
      <c r="I20" s="234" t="str">
        <f>IF(A20="","",VLOOKUP($C20,Baustoffe!$A$3:$F$101,3,FALSE))</f>
        <v/>
      </c>
      <c r="J20" s="234" t="str">
        <f>IF(A20="","",VLOOKUP($C20,Baustoffe!$A$3:$F$101,4,FALSE))</f>
        <v/>
      </c>
      <c r="K20" s="234" t="str">
        <f>IF(A20="","",VLOOKUP($C20,Baustoffe!$A$3:$F$101,5,FALSE))</f>
        <v/>
      </c>
      <c r="L20" s="234" t="str">
        <f>IF(A20="","",VLOOKUP($C20,Baustoffe!$A$3:$F$101,6,FALSE))</f>
        <v/>
      </c>
      <c r="M20" s="133" t="str">
        <f t="shared" si="9"/>
        <v/>
      </c>
      <c r="N20" s="133" t="str">
        <f t="shared" si="10"/>
        <v/>
      </c>
      <c r="O20" s="133" t="str">
        <f t="shared" si="11"/>
        <v/>
      </c>
      <c r="P20" s="134" t="str">
        <f t="shared" si="12"/>
        <v/>
      </c>
    </row>
    <row r="21" spans="1:16" x14ac:dyDescent="0.25">
      <c r="A21" s="298"/>
      <c r="B21" s="128" t="s">
        <v>111</v>
      </c>
      <c r="C21" s="20"/>
      <c r="D21" s="286"/>
      <c r="E21" s="254"/>
      <c r="F21" s="254"/>
      <c r="G21" s="22" t="str">
        <f>IF(C21="","",IF(D20="","Fläche fehlt",((D20*12*2.5)/1000)))</f>
        <v/>
      </c>
      <c r="H21" s="23" t="str">
        <f t="shared" si="8"/>
        <v/>
      </c>
      <c r="I21" s="234" t="str">
        <f>IF(A20="","",VLOOKUP($C21,Baustoffe!$A$3:$F$101,3,FALSE))</f>
        <v/>
      </c>
      <c r="J21" s="234" t="str">
        <f>IF(A20="","",VLOOKUP($C21,Baustoffe!$A$3:$F$101,4,FALSE))</f>
        <v/>
      </c>
      <c r="K21" s="234" t="str">
        <f>IF(A20="","",VLOOKUP($C21,Baustoffe!$A$3:$F$101,5,FALSE))</f>
        <v/>
      </c>
      <c r="L21" s="234" t="str">
        <f>IF(A20="","",VLOOKUP($C21,Baustoffe!$A$3:$F$101,6,FALSE))</f>
        <v/>
      </c>
      <c r="M21" s="133" t="str">
        <f>IF(D20="","",I21*$D20)</f>
        <v/>
      </c>
      <c r="N21" s="133" t="str">
        <f>IF(D20="","",J21*$D20)</f>
        <v/>
      </c>
      <c r="O21" s="133" t="str">
        <f>IF(D20="","",K21*$D20)</f>
        <v/>
      </c>
      <c r="P21" s="134" t="str">
        <f>IF(D20="","",L21*$D20)</f>
        <v/>
      </c>
    </row>
    <row r="22" spans="1:16" x14ac:dyDescent="0.25">
      <c r="A22" s="297"/>
      <c r="B22" s="128" t="s">
        <v>110</v>
      </c>
      <c r="C22" s="20"/>
      <c r="D22" s="285"/>
      <c r="E22" s="254"/>
      <c r="F22" s="254"/>
      <c r="G22" s="22" t="str">
        <f t="shared" si="7"/>
        <v/>
      </c>
      <c r="H22" s="23" t="str">
        <f t="shared" si="8"/>
        <v/>
      </c>
      <c r="I22" s="234" t="str">
        <f>IF(A22="","",VLOOKUP($C22,Baustoffe!$A$3:$F$101,3,FALSE))</f>
        <v/>
      </c>
      <c r="J22" s="234" t="str">
        <f>IF(A22="","",VLOOKUP($C22,Baustoffe!$A$3:$F$101,4,FALSE))</f>
        <v/>
      </c>
      <c r="K22" s="234" t="str">
        <f>IF(A22="","",VLOOKUP($C22,Baustoffe!$A$3:$F$101,5,FALSE))</f>
        <v/>
      </c>
      <c r="L22" s="234" t="str">
        <f>IF(A22="","",VLOOKUP($C22,Baustoffe!$A$3:$F$101,6,FALSE))</f>
        <v/>
      </c>
      <c r="M22" s="133" t="str">
        <f t="shared" si="9"/>
        <v/>
      </c>
      <c r="N22" s="133" t="str">
        <f t="shared" si="10"/>
        <v/>
      </c>
      <c r="O22" s="133" t="str">
        <f t="shared" si="11"/>
        <v/>
      </c>
      <c r="P22" s="134" t="str">
        <f t="shared" si="12"/>
        <v/>
      </c>
    </row>
    <row r="23" spans="1:16" x14ac:dyDescent="0.25">
      <c r="A23" s="298"/>
      <c r="B23" s="128" t="s">
        <v>111</v>
      </c>
      <c r="C23" s="20"/>
      <c r="D23" s="286"/>
      <c r="E23" s="254"/>
      <c r="F23" s="254"/>
      <c r="G23" s="22" t="str">
        <f>IF(C23="","",IF(D22="","Fläche fehlt",((D22*12*2.5)/1000)))</f>
        <v/>
      </c>
      <c r="H23" s="23" t="str">
        <f t="shared" si="8"/>
        <v/>
      </c>
      <c r="I23" s="234" t="str">
        <f>IF(A22="","",VLOOKUP($C23,Baustoffe!$A$3:$F$101,3,FALSE))</f>
        <v/>
      </c>
      <c r="J23" s="234" t="str">
        <f>IF(A22="","",VLOOKUP($C23,Baustoffe!$A$3:$F$101,4,FALSE))</f>
        <v/>
      </c>
      <c r="K23" s="234" t="str">
        <f>IF(A22="","",VLOOKUP($C23,Baustoffe!$A$3:$F$101,5,FALSE))</f>
        <v/>
      </c>
      <c r="L23" s="234" t="str">
        <f>IF(A22="","",VLOOKUP($C23,Baustoffe!$A$3:$F$101,6,FALSE))</f>
        <v/>
      </c>
      <c r="M23" s="133" t="str">
        <f>IF(D22="","",I23*$D22)</f>
        <v/>
      </c>
      <c r="N23" s="133" t="str">
        <f>IF(D22="","",J23*$D22)</f>
        <v/>
      </c>
      <c r="O23" s="133" t="str">
        <f>IF(D22="","",K23*$D22)</f>
        <v/>
      </c>
      <c r="P23" s="134" t="str">
        <f>IF(D22="","",L23*$D22)</f>
        <v/>
      </c>
    </row>
    <row r="24" spans="1:16" x14ac:dyDescent="0.25">
      <c r="A24" s="297"/>
      <c r="B24" s="128" t="s">
        <v>110</v>
      </c>
      <c r="C24" s="20"/>
      <c r="D24" s="285"/>
      <c r="E24" s="254"/>
      <c r="F24" s="254"/>
      <c r="G24" s="22" t="str">
        <f t="shared" ref="G24" si="13">IF(C24="","",IF(D24="","Fläche fehlt",((D24*12*2.5)/1000)))</f>
        <v/>
      </c>
      <c r="H24" s="23" t="str">
        <f t="shared" ref="H24:H57" si="14">IF(C24="","",G24*1000)</f>
        <v/>
      </c>
      <c r="I24" s="234" t="str">
        <f>IF(A24="","",VLOOKUP($C24,Baustoffe!$A$3:$F$101,3,FALSE))</f>
        <v/>
      </c>
      <c r="J24" s="234" t="str">
        <f>IF(A24="","",VLOOKUP($C24,Baustoffe!$A$3:$F$101,4,FALSE))</f>
        <v/>
      </c>
      <c r="K24" s="234" t="str">
        <f>IF(A24="","",VLOOKUP($C24,Baustoffe!$A$3:$F$101,5,FALSE))</f>
        <v/>
      </c>
      <c r="L24" s="234" t="str">
        <f>IF(A24="","",VLOOKUP($C24,Baustoffe!$A$3:$F$101,6,FALSE))</f>
        <v/>
      </c>
      <c r="M24" s="133" t="str">
        <f t="shared" ref="M24" si="15">IF(C24="","",I24*$D24)</f>
        <v/>
      </c>
      <c r="N24" s="133" t="str">
        <f t="shared" ref="N24" si="16">IF(D24="","",J24*$D24)</f>
        <v/>
      </c>
      <c r="O24" s="133" t="str">
        <f t="shared" ref="O24" si="17">IF(D24="","",K24*$D24)</f>
        <v/>
      </c>
      <c r="P24" s="134" t="str">
        <f t="shared" ref="P24" si="18">IF(D24="","",L24*$D24)</f>
        <v/>
      </c>
    </row>
    <row r="25" spans="1:16" x14ac:dyDescent="0.25">
      <c r="A25" s="298"/>
      <c r="B25" s="128" t="s">
        <v>111</v>
      </c>
      <c r="C25" s="20"/>
      <c r="D25" s="286"/>
      <c r="E25" s="254"/>
      <c r="F25" s="254"/>
      <c r="G25" s="22" t="str">
        <f>IF(C25="","",IF(D24="","Fläche fehlt",((D24*12*2.5)/1000)))</f>
        <v/>
      </c>
      <c r="H25" s="23" t="str">
        <f t="shared" si="14"/>
        <v/>
      </c>
      <c r="I25" s="234" t="str">
        <f>IF(A24="","",VLOOKUP($C25,Baustoffe!$A$3:$F$101,3,FALSE))</f>
        <v/>
      </c>
      <c r="J25" s="234" t="str">
        <f>IF(A24="","",VLOOKUP($C25,Baustoffe!$A$3:$F$101,4,FALSE))</f>
        <v/>
      </c>
      <c r="K25" s="234" t="str">
        <f>IF(A24="","",VLOOKUP($C25,Baustoffe!$A$3:$F$101,5,FALSE))</f>
        <v/>
      </c>
      <c r="L25" s="234" t="str">
        <f>IF(A24="","",VLOOKUP($C25,Baustoffe!$A$3:$F$101,6,FALSE))</f>
        <v/>
      </c>
      <c r="M25" s="133" t="str">
        <f>IF(D24="","",I25*$D24)</f>
        <v/>
      </c>
      <c r="N25" s="133" t="str">
        <f>IF(D24="","",J25*$D24)</f>
        <v/>
      </c>
      <c r="O25" s="133" t="str">
        <f>IF(D24="","",K25*$D24)</f>
        <v/>
      </c>
      <c r="P25" s="134" t="str">
        <f>IF(D24="","",L25*$D24)</f>
        <v/>
      </c>
    </row>
    <row r="26" spans="1:16" x14ac:dyDescent="0.25">
      <c r="A26" s="297"/>
      <c r="B26" s="128" t="s">
        <v>110</v>
      </c>
      <c r="C26" s="20"/>
      <c r="D26" s="285"/>
      <c r="E26" s="254"/>
      <c r="F26" s="254"/>
      <c r="G26" s="22" t="str">
        <f t="shared" ref="G26" si="19">IF(C26="","",IF(D26="","Fläche fehlt",((D26*12*2.5)/1000)))</f>
        <v/>
      </c>
      <c r="H26" s="23" t="str">
        <f t="shared" si="14"/>
        <v/>
      </c>
      <c r="I26" s="234" t="str">
        <f>IF(A26="","",VLOOKUP($C26,Baustoffe!$A$3:$F$101,3,FALSE))</f>
        <v/>
      </c>
      <c r="J26" s="234" t="str">
        <f>IF(A26="","",VLOOKUP($C26,Baustoffe!$A$3:$F$101,4,FALSE))</f>
        <v/>
      </c>
      <c r="K26" s="234" t="str">
        <f>IF(A26="","",VLOOKUP($C26,Baustoffe!$A$3:$F$101,5,FALSE))</f>
        <v/>
      </c>
      <c r="L26" s="234" t="str">
        <f>IF(A26="","",VLOOKUP($C26,Baustoffe!$A$3:$F$101,6,FALSE))</f>
        <v/>
      </c>
      <c r="M26" s="133" t="str">
        <f t="shared" ref="M26" si="20">IF(C26="","",I26*$D26)</f>
        <v/>
      </c>
      <c r="N26" s="133" t="str">
        <f t="shared" ref="N26" si="21">IF(D26="","",J26*$D26)</f>
        <v/>
      </c>
      <c r="O26" s="133" t="str">
        <f t="shared" ref="O26" si="22">IF(D26="","",K26*$D26)</f>
        <v/>
      </c>
      <c r="P26" s="134" t="str">
        <f t="shared" ref="P26" si="23">IF(D26="","",L26*$D26)</f>
        <v/>
      </c>
    </row>
    <row r="27" spans="1:16" x14ac:dyDescent="0.25">
      <c r="A27" s="298"/>
      <c r="B27" s="128" t="s">
        <v>111</v>
      </c>
      <c r="C27" s="20"/>
      <c r="D27" s="286"/>
      <c r="E27" s="254"/>
      <c r="F27" s="254"/>
      <c r="G27" s="22" t="str">
        <f>IF(C27="","",IF(D26="","Fläche fehlt",((D26*12*2.5)/1000)))</f>
        <v/>
      </c>
      <c r="H27" s="23" t="str">
        <f t="shared" si="14"/>
        <v/>
      </c>
      <c r="I27" s="234" t="str">
        <f>IF(A26="","",VLOOKUP($C27,Baustoffe!$A$3:$F$101,3,FALSE))</f>
        <v/>
      </c>
      <c r="J27" s="234" t="str">
        <f>IF(A26="","",VLOOKUP($C27,Baustoffe!$A$3:$F$101,4,FALSE))</f>
        <v/>
      </c>
      <c r="K27" s="234" t="str">
        <f>IF(A26="","",VLOOKUP($C27,Baustoffe!$A$3:$F$101,5,FALSE))</f>
        <v/>
      </c>
      <c r="L27" s="234" t="str">
        <f>IF(A26="","",VLOOKUP($C27,Baustoffe!$A$3:$F$101,6,FALSE))</f>
        <v/>
      </c>
      <c r="M27" s="133" t="str">
        <f>IF(D26="","",I27*$D26)</f>
        <v/>
      </c>
      <c r="N27" s="133" t="str">
        <f>IF(D26="","",J27*$D26)</f>
        <v/>
      </c>
      <c r="O27" s="133" t="str">
        <f>IF(D26="","",K27*$D26)</f>
        <v/>
      </c>
      <c r="P27" s="134" t="str">
        <f>IF(D26="","",L27*$D26)</f>
        <v/>
      </c>
    </row>
    <row r="28" spans="1:16" x14ac:dyDescent="0.25">
      <c r="A28" s="297"/>
      <c r="B28" s="128" t="s">
        <v>110</v>
      </c>
      <c r="C28" s="20"/>
      <c r="D28" s="285"/>
      <c r="E28" s="254"/>
      <c r="F28" s="254"/>
      <c r="G28" s="22" t="str">
        <f t="shared" ref="G28" si="24">IF(C28="","",IF(D28="","Fläche fehlt",((D28*12*2.5)/1000)))</f>
        <v/>
      </c>
      <c r="H28" s="23" t="str">
        <f t="shared" si="14"/>
        <v/>
      </c>
      <c r="I28" s="234" t="str">
        <f>IF(A28="","",VLOOKUP($C28,Baustoffe!$A$3:$F$101,3,FALSE))</f>
        <v/>
      </c>
      <c r="J28" s="234" t="str">
        <f>IF(A28="","",VLOOKUP($C28,Baustoffe!$A$3:$F$101,4,FALSE))</f>
        <v/>
      </c>
      <c r="K28" s="234" t="str">
        <f>IF(A28="","",VLOOKUP($C28,Baustoffe!$A$3:$F$101,5,FALSE))</f>
        <v/>
      </c>
      <c r="L28" s="234" t="str">
        <f>IF(A28="","",VLOOKUP($C28,Baustoffe!$A$3:$F$101,6,FALSE))</f>
        <v/>
      </c>
      <c r="M28" s="133" t="str">
        <f t="shared" ref="M28" si="25">IF(C28="","",I28*$D28)</f>
        <v/>
      </c>
      <c r="N28" s="133" t="str">
        <f t="shared" ref="N28" si="26">IF(D28="","",J28*$D28)</f>
        <v/>
      </c>
      <c r="O28" s="133" t="str">
        <f t="shared" ref="O28" si="27">IF(D28="","",K28*$D28)</f>
        <v/>
      </c>
      <c r="P28" s="134" t="str">
        <f t="shared" ref="P28" si="28">IF(D28="","",L28*$D28)</f>
        <v/>
      </c>
    </row>
    <row r="29" spans="1:16" x14ac:dyDescent="0.25">
      <c r="A29" s="298"/>
      <c r="B29" s="128" t="s">
        <v>111</v>
      </c>
      <c r="C29" s="20"/>
      <c r="D29" s="286"/>
      <c r="E29" s="254"/>
      <c r="F29" s="254"/>
      <c r="G29" s="22" t="str">
        <f>IF(C29="","",IF(D28="","Fläche fehlt",((D28*12*2.5)/1000)))</f>
        <v/>
      </c>
      <c r="H29" s="23" t="str">
        <f t="shared" si="14"/>
        <v/>
      </c>
      <c r="I29" s="234" t="str">
        <f>IF(A28="","",VLOOKUP($C29,Baustoffe!$A$3:$F$101,3,FALSE))</f>
        <v/>
      </c>
      <c r="J29" s="234" t="str">
        <f>IF(A28="","",VLOOKUP($C29,Baustoffe!$A$3:$F$101,4,FALSE))</f>
        <v/>
      </c>
      <c r="K29" s="234" t="str">
        <f>IF(A28="","",VLOOKUP($C29,Baustoffe!$A$3:$F$101,5,FALSE))</f>
        <v/>
      </c>
      <c r="L29" s="234" t="str">
        <f>IF(A28="","",VLOOKUP($C29,Baustoffe!$A$3:$F$101,6,FALSE))</f>
        <v/>
      </c>
      <c r="M29" s="133" t="str">
        <f>IF(D28="","",I29*$D28)</f>
        <v/>
      </c>
      <c r="N29" s="133" t="str">
        <f>IF(D28="","",J29*$D28)</f>
        <v/>
      </c>
      <c r="O29" s="133" t="str">
        <f>IF(D28="","",K29*$D28)</f>
        <v/>
      </c>
      <c r="P29" s="134" t="str">
        <f>IF(D28="","",L29*$D28)</f>
        <v/>
      </c>
    </row>
    <row r="30" spans="1:16" x14ac:dyDescent="0.25">
      <c r="A30" s="297"/>
      <c r="B30" s="128" t="s">
        <v>110</v>
      </c>
      <c r="C30" s="20"/>
      <c r="D30" s="285"/>
      <c r="E30" s="254"/>
      <c r="F30" s="254"/>
      <c r="G30" s="22" t="str">
        <f t="shared" ref="G30" si="29">IF(C30="","",IF(D30="","Fläche fehlt",((D30*12*2.5)/1000)))</f>
        <v/>
      </c>
      <c r="H30" s="23" t="str">
        <f t="shared" si="14"/>
        <v/>
      </c>
      <c r="I30" s="234" t="str">
        <f>IF(A30="","",VLOOKUP($C30,Baustoffe!$A$3:$F$101,3,FALSE))</f>
        <v/>
      </c>
      <c r="J30" s="234" t="str">
        <f>IF(A30="","",VLOOKUP($C30,Baustoffe!$A$3:$F$101,4,FALSE))</f>
        <v/>
      </c>
      <c r="K30" s="234" t="str">
        <f>IF(A30="","",VLOOKUP($C30,Baustoffe!$A$3:$F$101,5,FALSE))</f>
        <v/>
      </c>
      <c r="L30" s="234" t="str">
        <f>IF(A30="","",VLOOKUP($C30,Baustoffe!$A$3:$F$101,6,FALSE))</f>
        <v/>
      </c>
      <c r="M30" s="133" t="str">
        <f t="shared" ref="M30" si="30">IF(C30="","",I30*$D30)</f>
        <v/>
      </c>
      <c r="N30" s="133" t="str">
        <f t="shared" ref="N30" si="31">IF(D30="","",J30*$D30)</f>
        <v/>
      </c>
      <c r="O30" s="133" t="str">
        <f t="shared" ref="O30" si="32">IF(D30="","",K30*$D30)</f>
        <v/>
      </c>
      <c r="P30" s="134" t="str">
        <f t="shared" ref="P30" si="33">IF(D30="","",L30*$D30)</f>
        <v/>
      </c>
    </row>
    <row r="31" spans="1:16" x14ac:dyDescent="0.25">
      <c r="A31" s="298"/>
      <c r="B31" s="128" t="s">
        <v>111</v>
      </c>
      <c r="C31" s="20"/>
      <c r="D31" s="286"/>
      <c r="E31" s="254"/>
      <c r="F31" s="254"/>
      <c r="G31" s="22" t="str">
        <f>IF(C31="","",IF(D30="","Fläche fehlt",((D30*12*2.5)/1000)))</f>
        <v/>
      </c>
      <c r="H31" s="23" t="str">
        <f t="shared" si="14"/>
        <v/>
      </c>
      <c r="I31" s="234" t="str">
        <f>IF(A30="","",VLOOKUP($C31,Baustoffe!$A$3:$F$101,3,FALSE))</f>
        <v/>
      </c>
      <c r="J31" s="234" t="str">
        <f>IF(A30="","",VLOOKUP($C31,Baustoffe!$A$3:$F$101,4,FALSE))</f>
        <v/>
      </c>
      <c r="K31" s="234" t="str">
        <f>IF(A30="","",VLOOKUP($C31,Baustoffe!$A$3:$F$101,5,FALSE))</f>
        <v/>
      </c>
      <c r="L31" s="234" t="str">
        <f>IF(A30="","",VLOOKUP($C31,Baustoffe!$A$3:$F$101,6,FALSE))</f>
        <v/>
      </c>
      <c r="M31" s="133" t="str">
        <f>IF(D30="","",I31*$D30)</f>
        <v/>
      </c>
      <c r="N31" s="133" t="str">
        <f>IF(D30="","",J31*$D30)</f>
        <v/>
      </c>
      <c r="O31" s="133" t="str">
        <f>IF(D30="","",K31*$D30)</f>
        <v/>
      </c>
      <c r="P31" s="134" t="str">
        <f>IF(D30="","",L31*$D30)</f>
        <v/>
      </c>
    </row>
    <row r="32" spans="1:16" x14ac:dyDescent="0.25">
      <c r="A32" s="297"/>
      <c r="B32" s="128" t="s">
        <v>110</v>
      </c>
      <c r="C32" s="20"/>
      <c r="D32" s="285"/>
      <c r="E32" s="254"/>
      <c r="F32" s="254"/>
      <c r="G32" s="22" t="str">
        <f t="shared" ref="G32" si="34">IF(C32="","",IF(D32="","Fläche fehlt",((D32*12*2.5)/1000)))</f>
        <v/>
      </c>
      <c r="H32" s="23" t="str">
        <f t="shared" si="14"/>
        <v/>
      </c>
      <c r="I32" s="234" t="str">
        <f>IF(A32="","",VLOOKUP($C32,Baustoffe!$A$3:$F$101,3,FALSE))</f>
        <v/>
      </c>
      <c r="J32" s="234" t="str">
        <f>IF(A32="","",VLOOKUP($C32,Baustoffe!$A$3:$F$101,4,FALSE))</f>
        <v/>
      </c>
      <c r="K32" s="234" t="str">
        <f>IF(A32="","",VLOOKUP($C32,Baustoffe!$A$3:$F$101,5,FALSE))</f>
        <v/>
      </c>
      <c r="L32" s="234" t="str">
        <f>IF(A32="","",VLOOKUP($C32,Baustoffe!$A$3:$F$101,6,FALSE))</f>
        <v/>
      </c>
      <c r="M32" s="133" t="str">
        <f t="shared" ref="M32" si="35">IF(C32="","",I32*$D32)</f>
        <v/>
      </c>
      <c r="N32" s="133" t="str">
        <f t="shared" ref="N32" si="36">IF(D32="","",J32*$D32)</f>
        <v/>
      </c>
      <c r="O32" s="133" t="str">
        <f t="shared" ref="O32" si="37">IF(D32="","",K32*$D32)</f>
        <v/>
      </c>
      <c r="P32" s="134" t="str">
        <f t="shared" ref="P32" si="38">IF(D32="","",L32*$D32)</f>
        <v/>
      </c>
    </row>
    <row r="33" spans="1:16" x14ac:dyDescent="0.25">
      <c r="A33" s="298"/>
      <c r="B33" s="128" t="s">
        <v>111</v>
      </c>
      <c r="C33" s="20"/>
      <c r="D33" s="286"/>
      <c r="E33" s="254"/>
      <c r="F33" s="254"/>
      <c r="G33" s="22" t="str">
        <f>IF(C33="","",IF(D32="","Fläche fehlt",((D32*12*2.5)/1000)))</f>
        <v/>
      </c>
      <c r="H33" s="23" t="str">
        <f t="shared" si="14"/>
        <v/>
      </c>
      <c r="I33" s="234" t="str">
        <f>IF(A32="","",VLOOKUP($C33,Baustoffe!$A$3:$F$101,3,FALSE))</f>
        <v/>
      </c>
      <c r="J33" s="234" t="str">
        <f>IF(A32="","",VLOOKUP($C33,Baustoffe!$A$3:$F$101,4,FALSE))</f>
        <v/>
      </c>
      <c r="K33" s="234" t="str">
        <f>IF(A32="","",VLOOKUP($C33,Baustoffe!$A$3:$F$101,5,FALSE))</f>
        <v/>
      </c>
      <c r="L33" s="234" t="str">
        <f>IF(A32="","",VLOOKUP($C33,Baustoffe!$A$3:$F$101,6,FALSE))</f>
        <v/>
      </c>
      <c r="M33" s="133" t="str">
        <f>IF(D32="","",I33*$D32)</f>
        <v/>
      </c>
      <c r="N33" s="133" t="str">
        <f>IF(D32="","",J33*$D32)</f>
        <v/>
      </c>
      <c r="O33" s="133" t="str">
        <f>IF(D32="","",K33*$D32)</f>
        <v/>
      </c>
      <c r="P33" s="134" t="str">
        <f>IF(D32="","",L33*$D32)</f>
        <v/>
      </c>
    </row>
    <row r="34" spans="1:16" x14ac:dyDescent="0.25">
      <c r="A34" s="297"/>
      <c r="B34" s="128" t="s">
        <v>110</v>
      </c>
      <c r="C34" s="20"/>
      <c r="D34" s="285"/>
      <c r="E34" s="254"/>
      <c r="F34" s="254"/>
      <c r="G34" s="22" t="str">
        <f t="shared" ref="G34" si="39">IF(C34="","",IF(D34="","Fläche fehlt",((D34*12*2.5)/1000)))</f>
        <v/>
      </c>
      <c r="H34" s="23" t="str">
        <f t="shared" si="14"/>
        <v/>
      </c>
      <c r="I34" s="234" t="str">
        <f>IF(A34="","",VLOOKUP($C34,Baustoffe!$A$3:$F$101,3,FALSE))</f>
        <v/>
      </c>
      <c r="J34" s="234" t="str">
        <f>IF(A34="","",VLOOKUP($C34,Baustoffe!$A$3:$F$101,4,FALSE))</f>
        <v/>
      </c>
      <c r="K34" s="234" t="str">
        <f>IF(A34="","",VLOOKUP($C34,Baustoffe!$A$3:$F$101,5,FALSE))</f>
        <v/>
      </c>
      <c r="L34" s="234" t="str">
        <f>IF(A34="","",VLOOKUP($C34,Baustoffe!$A$3:$F$101,6,FALSE))</f>
        <v/>
      </c>
      <c r="M34" s="133" t="str">
        <f t="shared" ref="M34" si="40">IF(C34="","",I34*$D34)</f>
        <v/>
      </c>
      <c r="N34" s="133" t="str">
        <f t="shared" ref="N34" si="41">IF(D34="","",J34*$D34)</f>
        <v/>
      </c>
      <c r="O34" s="133" t="str">
        <f t="shared" ref="O34" si="42">IF(D34="","",K34*$D34)</f>
        <v/>
      </c>
      <c r="P34" s="134" t="str">
        <f t="shared" ref="P34" si="43">IF(D34="","",L34*$D34)</f>
        <v/>
      </c>
    </row>
    <row r="35" spans="1:16" x14ac:dyDescent="0.25">
      <c r="A35" s="298"/>
      <c r="B35" s="128" t="s">
        <v>111</v>
      </c>
      <c r="C35" s="20"/>
      <c r="D35" s="286"/>
      <c r="E35" s="254"/>
      <c r="F35" s="254"/>
      <c r="G35" s="22" t="str">
        <f>IF(C35="","",IF(D34="","Fläche fehlt",((D34*12*2.5)/1000)))</f>
        <v/>
      </c>
      <c r="H35" s="23" t="str">
        <f t="shared" si="14"/>
        <v/>
      </c>
      <c r="I35" s="234" t="str">
        <f>IF(A34="","",VLOOKUP($C35,Baustoffe!$A$3:$F$101,3,FALSE))</f>
        <v/>
      </c>
      <c r="J35" s="234" t="str">
        <f>IF(A34="","",VLOOKUP($C35,Baustoffe!$A$3:$F$101,4,FALSE))</f>
        <v/>
      </c>
      <c r="K35" s="234" t="str">
        <f>IF(A34="","",VLOOKUP($C35,Baustoffe!$A$3:$F$101,5,FALSE))</f>
        <v/>
      </c>
      <c r="L35" s="234" t="str">
        <f>IF(A34="","",VLOOKUP($C35,Baustoffe!$A$3:$F$101,6,FALSE))</f>
        <v/>
      </c>
      <c r="M35" s="133" t="str">
        <f>IF(D34="","",I35*$D34)</f>
        <v/>
      </c>
      <c r="N35" s="133" t="str">
        <f>IF(D34="","",J35*$D34)</f>
        <v/>
      </c>
      <c r="O35" s="133" t="str">
        <f>IF(D34="","",K35*$D34)</f>
        <v/>
      </c>
      <c r="P35" s="134" t="str">
        <f>IF(D34="","",L35*$D34)</f>
        <v/>
      </c>
    </row>
    <row r="36" spans="1:16" x14ac:dyDescent="0.25">
      <c r="A36" s="297"/>
      <c r="B36" s="128" t="s">
        <v>110</v>
      </c>
      <c r="C36" s="20"/>
      <c r="D36" s="285"/>
      <c r="E36" s="254"/>
      <c r="F36" s="254"/>
      <c r="G36" s="22" t="str">
        <f t="shared" ref="G36" si="44">IF(C36="","",IF(D36="","Fläche fehlt",((D36*12*2.5)/1000)))</f>
        <v/>
      </c>
      <c r="H36" s="23" t="str">
        <f t="shared" si="14"/>
        <v/>
      </c>
      <c r="I36" s="234" t="str">
        <f>IF(A36="","",VLOOKUP($C36,Baustoffe!$A$3:$F$101,3,FALSE))</f>
        <v/>
      </c>
      <c r="J36" s="234" t="str">
        <f>IF(A36="","",VLOOKUP($C36,Baustoffe!$A$3:$F$101,4,FALSE))</f>
        <v/>
      </c>
      <c r="K36" s="234" t="str">
        <f>IF(A36="","",VLOOKUP($C36,Baustoffe!$A$3:$F$101,5,FALSE))</f>
        <v/>
      </c>
      <c r="L36" s="234" t="str">
        <f>IF(A36="","",VLOOKUP($C36,Baustoffe!$A$3:$F$101,6,FALSE))</f>
        <v/>
      </c>
      <c r="M36" s="133" t="str">
        <f t="shared" ref="M36" si="45">IF(C36="","",I36*$D36)</f>
        <v/>
      </c>
      <c r="N36" s="133" t="str">
        <f t="shared" ref="N36" si="46">IF(D36="","",J36*$D36)</f>
        <v/>
      </c>
      <c r="O36" s="133" t="str">
        <f t="shared" ref="O36" si="47">IF(D36="","",K36*$D36)</f>
        <v/>
      </c>
      <c r="P36" s="134" t="str">
        <f t="shared" ref="P36" si="48">IF(D36="","",L36*$D36)</f>
        <v/>
      </c>
    </row>
    <row r="37" spans="1:16" x14ac:dyDescent="0.25">
      <c r="A37" s="298"/>
      <c r="B37" s="128" t="s">
        <v>111</v>
      </c>
      <c r="C37" s="20"/>
      <c r="D37" s="286"/>
      <c r="E37" s="254"/>
      <c r="F37" s="254"/>
      <c r="G37" s="22" t="str">
        <f>IF(C37="","",IF(D36="","Fläche fehlt",((D36*12*2.5)/1000)))</f>
        <v/>
      </c>
      <c r="H37" s="23" t="str">
        <f t="shared" si="14"/>
        <v/>
      </c>
      <c r="I37" s="234" t="str">
        <f>IF(A36="","",VLOOKUP($C37,Baustoffe!$A$3:$F$101,3,FALSE))</f>
        <v/>
      </c>
      <c r="J37" s="234" t="str">
        <f>IF(A36="","",VLOOKUP($C37,Baustoffe!$A$3:$F$101,4,FALSE))</f>
        <v/>
      </c>
      <c r="K37" s="234" t="str">
        <f>IF(A36="","",VLOOKUP($C37,Baustoffe!$A$3:$F$101,5,FALSE))</f>
        <v/>
      </c>
      <c r="L37" s="234" t="str">
        <f>IF(A36="","",VLOOKUP($C37,Baustoffe!$A$3:$F$101,6,FALSE))</f>
        <v/>
      </c>
      <c r="M37" s="133" t="str">
        <f>IF(D36="","",I37*$D36)</f>
        <v/>
      </c>
      <c r="N37" s="133" t="str">
        <f>IF(D36="","",J37*$D36)</f>
        <v/>
      </c>
      <c r="O37" s="133" t="str">
        <f>IF(D36="","",K37*$D36)</f>
        <v/>
      </c>
      <c r="P37" s="134" t="str">
        <f>IF(D36="","",L37*$D36)</f>
        <v/>
      </c>
    </row>
    <row r="38" spans="1:16" x14ac:dyDescent="0.25">
      <c r="A38" s="301"/>
      <c r="B38" s="128" t="s">
        <v>110</v>
      </c>
      <c r="C38" s="20"/>
      <c r="D38" s="289"/>
      <c r="E38" s="254"/>
      <c r="F38" s="254"/>
      <c r="G38" s="22" t="str">
        <f t="shared" ref="G38" si="49">IF(C38="","",IF(D38="","Fläche fehlt",((D38*12*2.5)/1000)))</f>
        <v/>
      </c>
      <c r="H38" s="23" t="str">
        <f t="shared" si="14"/>
        <v/>
      </c>
      <c r="I38" s="234" t="str">
        <f>IF(A38="","",VLOOKUP($C38,Baustoffe!$A$3:$F$101,3,FALSE))</f>
        <v/>
      </c>
      <c r="J38" s="234" t="str">
        <f>IF(A38="","",VLOOKUP($C38,Baustoffe!$A$3:$F$101,4,FALSE))</f>
        <v/>
      </c>
      <c r="K38" s="234" t="str">
        <f>IF(A38="","",VLOOKUP($C38,Baustoffe!$A$3:$F$101,5,FALSE))</f>
        <v/>
      </c>
      <c r="L38" s="234" t="str">
        <f>IF(A38="","",VLOOKUP($C38,Baustoffe!$A$3:$F$101,6,FALSE))</f>
        <v/>
      </c>
      <c r="M38" s="133" t="str">
        <f t="shared" ref="M38" si="50">IF(C38="","",I38*$D38)</f>
        <v/>
      </c>
      <c r="N38" s="133" t="str">
        <f t="shared" ref="N38" si="51">IF(D38="","",J38*$D38)</f>
        <v/>
      </c>
      <c r="O38" s="133" t="str">
        <f t="shared" ref="O38" si="52">IF(D38="","",K38*$D38)</f>
        <v/>
      </c>
      <c r="P38" s="134" t="str">
        <f t="shared" ref="P38" si="53">IF(D38="","",L38*$D38)</f>
        <v/>
      </c>
    </row>
    <row r="39" spans="1:16" x14ac:dyDescent="0.25">
      <c r="A39" s="302"/>
      <c r="B39" s="128" t="s">
        <v>111</v>
      </c>
      <c r="C39" s="20"/>
      <c r="D39" s="290"/>
      <c r="E39" s="254"/>
      <c r="F39" s="254"/>
      <c r="G39" s="22" t="str">
        <f>IF(C39="","",IF(D38="","Fläche fehlt",((D38*12*2.5)/1000)))</f>
        <v/>
      </c>
      <c r="H39" s="23" t="str">
        <f t="shared" si="14"/>
        <v/>
      </c>
      <c r="I39" s="234" t="str">
        <f>IF(A38="","",VLOOKUP($C39,Baustoffe!$A$3:$F$101,3,FALSE))</f>
        <v/>
      </c>
      <c r="J39" s="234" t="str">
        <f>IF(A38="","",VLOOKUP($C39,Baustoffe!$A$3:$F$101,4,FALSE))</f>
        <v/>
      </c>
      <c r="K39" s="234" t="str">
        <f>IF(A38="","",VLOOKUP($C39,Baustoffe!$A$3:$F$101,5,FALSE))</f>
        <v/>
      </c>
      <c r="L39" s="234" t="str">
        <f>IF(A38="","",VLOOKUP($C39,Baustoffe!$A$3:$F$101,6,FALSE))</f>
        <v/>
      </c>
      <c r="M39" s="133" t="str">
        <f>IF(D38="","",I39*$D38)</f>
        <v/>
      </c>
      <c r="N39" s="133" t="str">
        <f>IF(D38="","",J39*$D38)</f>
        <v/>
      </c>
      <c r="O39" s="133" t="str">
        <f>IF(D38="","",K39*$D38)</f>
        <v/>
      </c>
      <c r="P39" s="134" t="str">
        <f>IF(D38="","",L39*$D38)</f>
        <v/>
      </c>
    </row>
    <row r="40" spans="1:16" x14ac:dyDescent="0.25">
      <c r="A40" s="301"/>
      <c r="B40" s="128" t="s">
        <v>110</v>
      </c>
      <c r="C40" s="20"/>
      <c r="D40" s="289"/>
      <c r="E40" s="254"/>
      <c r="F40" s="254"/>
      <c r="G40" s="22" t="str">
        <f t="shared" ref="G40" si="54">IF(C40="","",IF(D40="","Fläche fehlt",((D40*12*2.5)/1000)))</f>
        <v/>
      </c>
      <c r="H40" s="23" t="str">
        <f t="shared" si="14"/>
        <v/>
      </c>
      <c r="I40" s="234" t="str">
        <f>IF(A40="","",VLOOKUP($C40,Baustoffe!$A$3:$F$101,3,FALSE))</f>
        <v/>
      </c>
      <c r="J40" s="234" t="str">
        <f>IF(A40="","",VLOOKUP($C40,Baustoffe!$A$3:$F$101,4,FALSE))</f>
        <v/>
      </c>
      <c r="K40" s="234" t="str">
        <f>IF(A40="","",VLOOKUP($C40,Baustoffe!$A$3:$F$101,5,FALSE))</f>
        <v/>
      </c>
      <c r="L40" s="234" t="str">
        <f>IF(A40="","",VLOOKUP($C40,Baustoffe!$A$3:$F$101,6,FALSE))</f>
        <v/>
      </c>
      <c r="M40" s="133" t="str">
        <f t="shared" ref="M40" si="55">IF(C40="","",I40*$D40)</f>
        <v/>
      </c>
      <c r="N40" s="133" t="str">
        <f t="shared" ref="N40" si="56">IF(D40="","",J40*$D40)</f>
        <v/>
      </c>
      <c r="O40" s="133" t="str">
        <f t="shared" ref="O40" si="57">IF(D40="","",K40*$D40)</f>
        <v/>
      </c>
      <c r="P40" s="134" t="str">
        <f t="shared" ref="P40" si="58">IF(D40="","",L40*$D40)</f>
        <v/>
      </c>
    </row>
    <row r="41" spans="1:16" x14ac:dyDescent="0.25">
      <c r="A41" s="302"/>
      <c r="B41" s="128" t="s">
        <v>111</v>
      </c>
      <c r="C41" s="20"/>
      <c r="D41" s="290"/>
      <c r="E41" s="254"/>
      <c r="F41" s="254"/>
      <c r="G41" s="22" t="str">
        <f>IF(C41="","",IF(D40="","Fläche fehlt",((D40*12*2.5)/1000)))</f>
        <v/>
      </c>
      <c r="H41" s="23" t="str">
        <f t="shared" si="14"/>
        <v/>
      </c>
      <c r="I41" s="234" t="str">
        <f>IF(A40="","",VLOOKUP($C41,Baustoffe!$A$3:$F$101,3,FALSE))</f>
        <v/>
      </c>
      <c r="J41" s="234" t="str">
        <f>IF(A40="","",VLOOKUP($C41,Baustoffe!$A$3:$F$101,4,FALSE))</f>
        <v/>
      </c>
      <c r="K41" s="234" t="str">
        <f>IF(A40="","",VLOOKUP($C41,Baustoffe!$A$3:$F$101,5,FALSE))</f>
        <v/>
      </c>
      <c r="L41" s="234" t="str">
        <f>IF(A40="","",VLOOKUP($C41,Baustoffe!$A$3:$F$101,6,FALSE))</f>
        <v/>
      </c>
      <c r="M41" s="133" t="str">
        <f>IF(D40="","",I41*$D40)</f>
        <v/>
      </c>
      <c r="N41" s="133" t="str">
        <f>IF(D40="","",J41*$D40)</f>
        <v/>
      </c>
      <c r="O41" s="133" t="str">
        <f>IF(D40="","",K41*$D40)</f>
        <v/>
      </c>
      <c r="P41" s="134" t="str">
        <f>IF(D40="","",L41*$D40)</f>
        <v/>
      </c>
    </row>
    <row r="42" spans="1:16" x14ac:dyDescent="0.25">
      <c r="A42" s="299"/>
      <c r="B42" s="128" t="s">
        <v>110</v>
      </c>
      <c r="C42" s="20"/>
      <c r="D42" s="285"/>
      <c r="E42" s="254"/>
      <c r="F42" s="254"/>
      <c r="G42" s="22" t="str">
        <f t="shared" ref="G42" si="59">IF(C42="","",IF(D42="","Fläche fehlt",((D42*12*2.5)/1000)))</f>
        <v/>
      </c>
      <c r="H42" s="23" t="str">
        <f t="shared" si="14"/>
        <v/>
      </c>
      <c r="I42" s="234" t="str">
        <f>IF(A42="","",VLOOKUP($C42,Baustoffe!$A$3:$F$101,3,FALSE))</f>
        <v/>
      </c>
      <c r="J42" s="234" t="str">
        <f>IF(A42="","",VLOOKUP($C42,Baustoffe!$A$3:$F$101,4,FALSE))</f>
        <v/>
      </c>
      <c r="K42" s="234" t="str">
        <f>IF(A42="","",VLOOKUP($C42,Baustoffe!$A$3:$F$101,5,FALSE))</f>
        <v/>
      </c>
      <c r="L42" s="234" t="str">
        <f>IF(A42="","",VLOOKUP($C42,Baustoffe!$A$3:$F$101,6,FALSE))</f>
        <v/>
      </c>
      <c r="M42" s="133" t="str">
        <f t="shared" ref="M42" si="60">IF(C42="","",I42*$D42)</f>
        <v/>
      </c>
      <c r="N42" s="133" t="str">
        <f t="shared" ref="N42" si="61">IF(D42="","",J42*$D42)</f>
        <v/>
      </c>
      <c r="O42" s="133" t="str">
        <f t="shared" ref="O42" si="62">IF(D42="","",K42*$D42)</f>
        <v/>
      </c>
      <c r="P42" s="134" t="str">
        <f t="shared" ref="P42" si="63">IF(D42="","",L42*$D42)</f>
        <v/>
      </c>
    </row>
    <row r="43" spans="1:16" x14ac:dyDescent="0.25">
      <c r="A43" s="303"/>
      <c r="B43" s="128" t="s">
        <v>111</v>
      </c>
      <c r="C43" s="20"/>
      <c r="D43" s="286"/>
      <c r="E43" s="254"/>
      <c r="F43" s="254"/>
      <c r="G43" s="22" t="str">
        <f>IF(C43="","",IF(D42="","Fläche fehlt",((D42*12*2.5)/1000)))</f>
        <v/>
      </c>
      <c r="H43" s="23" t="str">
        <f t="shared" si="14"/>
        <v/>
      </c>
      <c r="I43" s="234" t="str">
        <f>IF(A42="","",VLOOKUP($C43,Baustoffe!$A$3:$F$101,3,FALSE))</f>
        <v/>
      </c>
      <c r="J43" s="234" t="str">
        <f>IF(A42="","",VLOOKUP($C43,Baustoffe!$A$3:$F$101,4,FALSE))</f>
        <v/>
      </c>
      <c r="K43" s="234" t="str">
        <f>IF(A42="","",VLOOKUP($C43,Baustoffe!$A$3:$F$101,5,FALSE))</f>
        <v/>
      </c>
      <c r="L43" s="234" t="str">
        <f>IF(A42="","",VLOOKUP($C43,Baustoffe!$A$3:$F$101,6,FALSE))</f>
        <v/>
      </c>
      <c r="M43" s="133" t="str">
        <f>IF(D42="","",I43*$D42)</f>
        <v/>
      </c>
      <c r="N43" s="133" t="str">
        <f>IF(D42="","",J43*$D42)</f>
        <v/>
      </c>
      <c r="O43" s="133" t="str">
        <f>IF(D42="","",K43*$D42)</f>
        <v/>
      </c>
      <c r="P43" s="134" t="str">
        <f>IF(D42="","",L43*$D42)</f>
        <v/>
      </c>
    </row>
    <row r="44" spans="1:16" x14ac:dyDescent="0.25">
      <c r="A44" s="299"/>
      <c r="B44" s="128" t="s">
        <v>110</v>
      </c>
      <c r="C44" s="20"/>
      <c r="D44" s="285"/>
      <c r="E44" s="254"/>
      <c r="F44" s="254"/>
      <c r="G44" s="22" t="str">
        <f t="shared" ref="G44" si="64">IF(C44="","",IF(D44="","Fläche fehlt",((D44*12*2.5)/1000)))</f>
        <v/>
      </c>
      <c r="H44" s="23" t="str">
        <f t="shared" si="14"/>
        <v/>
      </c>
      <c r="I44" s="234" t="str">
        <f>IF(A44="","",VLOOKUP($C44,Baustoffe!$A$3:$F$101,3,FALSE))</f>
        <v/>
      </c>
      <c r="J44" s="234" t="str">
        <f>IF(A44="","",VLOOKUP($C44,Baustoffe!$A$3:$F$101,4,FALSE))</f>
        <v/>
      </c>
      <c r="K44" s="234" t="str">
        <f>IF(A44="","",VLOOKUP($C44,Baustoffe!$A$3:$F$101,5,FALSE))</f>
        <v/>
      </c>
      <c r="L44" s="234" t="str">
        <f>IF(A44="","",VLOOKUP($C44,Baustoffe!$A$3:$F$101,6,FALSE))</f>
        <v/>
      </c>
      <c r="M44" s="133" t="str">
        <f t="shared" ref="M44" si="65">IF(C44="","",I44*$D44)</f>
        <v/>
      </c>
      <c r="N44" s="133" t="str">
        <f t="shared" ref="N44" si="66">IF(D44="","",J44*$D44)</f>
        <v/>
      </c>
      <c r="O44" s="133" t="str">
        <f t="shared" ref="O44" si="67">IF(D44="","",K44*$D44)</f>
        <v/>
      </c>
      <c r="P44" s="134" t="str">
        <f t="shared" ref="P44" si="68">IF(D44="","",L44*$D44)</f>
        <v/>
      </c>
    </row>
    <row r="45" spans="1:16" x14ac:dyDescent="0.25">
      <c r="A45" s="303"/>
      <c r="B45" s="128" t="s">
        <v>111</v>
      </c>
      <c r="C45" s="20"/>
      <c r="D45" s="286"/>
      <c r="E45" s="254"/>
      <c r="F45" s="254"/>
      <c r="G45" s="22" t="str">
        <f>IF(C45="","",IF(D44="","Fläche fehlt",((D44*12*2.5)/1000)))</f>
        <v/>
      </c>
      <c r="H45" s="23" t="str">
        <f t="shared" si="14"/>
        <v/>
      </c>
      <c r="I45" s="234" t="str">
        <f>IF(A44="","",VLOOKUP($C45,Baustoffe!$A$3:$F$101,3,FALSE))</f>
        <v/>
      </c>
      <c r="J45" s="234" t="str">
        <f>IF(A44="","",VLOOKUP($C45,Baustoffe!$A$3:$F$101,4,FALSE))</f>
        <v/>
      </c>
      <c r="K45" s="234" t="str">
        <f>IF(A44="","",VLOOKUP($C45,Baustoffe!$A$3:$F$101,5,FALSE))</f>
        <v/>
      </c>
      <c r="L45" s="234" t="str">
        <f>IF(A44="","",VLOOKUP($C45,Baustoffe!$A$3:$F$101,6,FALSE))</f>
        <v/>
      </c>
      <c r="M45" s="133" t="str">
        <f>IF(D44="","",I45*$D44)</f>
        <v/>
      </c>
      <c r="N45" s="133" t="str">
        <f>IF(D44="","",J45*$D44)</f>
        <v/>
      </c>
      <c r="O45" s="133" t="str">
        <f>IF(D44="","",K45*$D44)</f>
        <v/>
      </c>
      <c r="P45" s="134" t="str">
        <f>IF(D44="","",L45*$D44)</f>
        <v/>
      </c>
    </row>
    <row r="46" spans="1:16" x14ac:dyDescent="0.25">
      <c r="A46" s="299"/>
      <c r="B46" s="128" t="s">
        <v>110</v>
      </c>
      <c r="C46" s="20"/>
      <c r="D46" s="285"/>
      <c r="E46" s="254"/>
      <c r="F46" s="254"/>
      <c r="G46" s="22" t="str">
        <f t="shared" ref="G46" si="69">IF(C46="","",IF(D46="","Fläche fehlt",((D46*12*2.5)/1000)))</f>
        <v/>
      </c>
      <c r="H46" s="23" t="str">
        <f t="shared" si="14"/>
        <v/>
      </c>
      <c r="I46" s="234" t="str">
        <f>IF(A46="","",VLOOKUP($C46,Baustoffe!$A$3:$F$101,3,FALSE))</f>
        <v/>
      </c>
      <c r="J46" s="234" t="str">
        <f>IF(A46="","",VLOOKUP($C46,Baustoffe!$A$3:$F$101,4,FALSE))</f>
        <v/>
      </c>
      <c r="K46" s="234" t="str">
        <f>IF(A46="","",VLOOKUP($C46,Baustoffe!$A$3:$F$101,5,FALSE))</f>
        <v/>
      </c>
      <c r="L46" s="234" t="str">
        <f>IF(A46="","",VLOOKUP($C46,Baustoffe!$A$3:$F$101,6,FALSE))</f>
        <v/>
      </c>
      <c r="M46" s="133" t="str">
        <f t="shared" ref="M46" si="70">IF(C46="","",I46*$D46)</f>
        <v/>
      </c>
      <c r="N46" s="133" t="str">
        <f t="shared" ref="N46" si="71">IF(D46="","",J46*$D46)</f>
        <v/>
      </c>
      <c r="O46" s="133" t="str">
        <f t="shared" ref="O46" si="72">IF(D46="","",K46*$D46)</f>
        <v/>
      </c>
      <c r="P46" s="134" t="str">
        <f t="shared" ref="P46" si="73">IF(D46="","",L46*$D46)</f>
        <v/>
      </c>
    </row>
    <row r="47" spans="1:16" x14ac:dyDescent="0.25">
      <c r="A47" s="303"/>
      <c r="B47" s="128" t="s">
        <v>111</v>
      </c>
      <c r="C47" s="20"/>
      <c r="D47" s="286"/>
      <c r="E47" s="254"/>
      <c r="F47" s="254"/>
      <c r="G47" s="22" t="str">
        <f>IF(C47="","",IF(D46="","Fläche fehlt",((D46*12*2.5)/1000)))</f>
        <v/>
      </c>
      <c r="H47" s="23" t="str">
        <f t="shared" si="14"/>
        <v/>
      </c>
      <c r="I47" s="234" t="str">
        <f>IF(A46="","",VLOOKUP($C47,Baustoffe!$A$3:$F$101,3,FALSE))</f>
        <v/>
      </c>
      <c r="J47" s="234" t="str">
        <f>IF(A46="","",VLOOKUP($C47,Baustoffe!$A$3:$F$101,4,FALSE))</f>
        <v/>
      </c>
      <c r="K47" s="234" t="str">
        <f>IF(A46="","",VLOOKUP($C47,Baustoffe!$A$3:$F$101,5,FALSE))</f>
        <v/>
      </c>
      <c r="L47" s="234" t="str">
        <f>IF(A46="","",VLOOKUP($C47,Baustoffe!$A$3:$F$101,6,FALSE))</f>
        <v/>
      </c>
      <c r="M47" s="133" t="str">
        <f>IF(D46="","",I47*$D46)</f>
        <v/>
      </c>
      <c r="N47" s="133" t="str">
        <f>IF(D46="","",J47*$D46)</f>
        <v/>
      </c>
      <c r="O47" s="133" t="str">
        <f>IF(D46="","",K47*$D46)</f>
        <v/>
      </c>
      <c r="P47" s="134" t="str">
        <f>IF(D46="","",L47*$D46)</f>
        <v/>
      </c>
    </row>
    <row r="48" spans="1:16" x14ac:dyDescent="0.25">
      <c r="A48" s="299"/>
      <c r="B48" s="128" t="s">
        <v>110</v>
      </c>
      <c r="C48" s="20"/>
      <c r="D48" s="285"/>
      <c r="E48" s="254"/>
      <c r="F48" s="254"/>
      <c r="G48" s="22" t="str">
        <f t="shared" ref="G48" si="74">IF(C48="","",IF(D48="","Fläche fehlt",((D48*12*2.5)/1000)))</f>
        <v/>
      </c>
      <c r="H48" s="23" t="str">
        <f t="shared" si="14"/>
        <v/>
      </c>
      <c r="I48" s="234" t="str">
        <f>IF(A48="","",VLOOKUP($C48,Baustoffe!$A$3:$F$101,3,FALSE))</f>
        <v/>
      </c>
      <c r="J48" s="234" t="str">
        <f>IF(A48="","",VLOOKUP($C48,Baustoffe!$A$3:$F$101,4,FALSE))</f>
        <v/>
      </c>
      <c r="K48" s="234" t="str">
        <f>IF(A48="","",VLOOKUP($C48,Baustoffe!$A$3:$F$101,5,FALSE))</f>
        <v/>
      </c>
      <c r="L48" s="234" t="str">
        <f>IF(A48="","",VLOOKUP($C48,Baustoffe!$A$3:$F$101,6,FALSE))</f>
        <v/>
      </c>
      <c r="M48" s="133" t="str">
        <f t="shared" ref="M48" si="75">IF(C48="","",I48*$D48)</f>
        <v/>
      </c>
      <c r="N48" s="133" t="str">
        <f t="shared" ref="N48" si="76">IF(D48="","",J48*$D48)</f>
        <v/>
      </c>
      <c r="O48" s="133" t="str">
        <f t="shared" ref="O48" si="77">IF(D48="","",K48*$D48)</f>
        <v/>
      </c>
      <c r="P48" s="134" t="str">
        <f t="shared" ref="P48" si="78">IF(D48="","",L48*$D48)</f>
        <v/>
      </c>
    </row>
    <row r="49" spans="1:16" x14ac:dyDescent="0.25">
      <c r="A49" s="303"/>
      <c r="B49" s="128" t="s">
        <v>111</v>
      </c>
      <c r="C49" s="20"/>
      <c r="D49" s="286"/>
      <c r="E49" s="254"/>
      <c r="F49" s="254"/>
      <c r="G49" s="22" t="str">
        <f>IF(C49="","",IF(D48="","Fläche fehlt",((D48*12*2.5)/1000)))</f>
        <v/>
      </c>
      <c r="H49" s="23" t="str">
        <f t="shared" si="14"/>
        <v/>
      </c>
      <c r="I49" s="234" t="str">
        <f>IF(A48="","",VLOOKUP($C49,Baustoffe!$A$3:$F$101,3,FALSE))</f>
        <v/>
      </c>
      <c r="J49" s="234" t="str">
        <f>IF(A48="","",VLOOKUP($C49,Baustoffe!$A$3:$F$101,4,FALSE))</f>
        <v/>
      </c>
      <c r="K49" s="234" t="str">
        <f>IF(A48="","",VLOOKUP($C49,Baustoffe!$A$3:$F$101,5,FALSE))</f>
        <v/>
      </c>
      <c r="L49" s="234" t="str">
        <f>IF(A48="","",VLOOKUP($C49,Baustoffe!$A$3:$F$101,6,FALSE))</f>
        <v/>
      </c>
      <c r="M49" s="133" t="str">
        <f>IF(D48="","",I49*$D48)</f>
        <v/>
      </c>
      <c r="N49" s="133" t="str">
        <f>IF(D48="","",J49*$D48)</f>
        <v/>
      </c>
      <c r="O49" s="133" t="str">
        <f>IF(D48="","",K49*$D48)</f>
        <v/>
      </c>
      <c r="P49" s="134" t="str">
        <f>IF(D48="","",L49*$D48)</f>
        <v/>
      </c>
    </row>
    <row r="50" spans="1:16" x14ac:dyDescent="0.25">
      <c r="A50" s="299"/>
      <c r="B50" s="128" t="s">
        <v>110</v>
      </c>
      <c r="C50" s="20"/>
      <c r="D50" s="285"/>
      <c r="E50" s="254"/>
      <c r="F50" s="254"/>
      <c r="G50" s="22" t="str">
        <f t="shared" ref="G50" si="79">IF(C50="","",IF(D50="","Fläche fehlt",((D50*12*2.5)/1000)))</f>
        <v/>
      </c>
      <c r="H50" s="23" t="str">
        <f t="shared" si="14"/>
        <v/>
      </c>
      <c r="I50" s="234" t="str">
        <f>IF(A50="","",VLOOKUP($C50,Baustoffe!$A$3:$F$101,3,FALSE))</f>
        <v/>
      </c>
      <c r="J50" s="234" t="str">
        <f>IF(A50="","",VLOOKUP($C50,Baustoffe!$A$3:$F$101,4,FALSE))</f>
        <v/>
      </c>
      <c r="K50" s="234" t="str">
        <f>IF(A50="","",VLOOKUP($C50,Baustoffe!$A$3:$F$101,5,FALSE))</f>
        <v/>
      </c>
      <c r="L50" s="234" t="str">
        <f>IF(A50="","",VLOOKUP($C50,Baustoffe!$A$3:$F$101,6,FALSE))</f>
        <v/>
      </c>
      <c r="M50" s="133" t="str">
        <f t="shared" ref="M50" si="80">IF(C50="","",I50*$D50)</f>
        <v/>
      </c>
      <c r="N50" s="133" t="str">
        <f t="shared" ref="N50" si="81">IF(D50="","",J50*$D50)</f>
        <v/>
      </c>
      <c r="O50" s="133" t="str">
        <f t="shared" ref="O50" si="82">IF(D50="","",K50*$D50)</f>
        <v/>
      </c>
      <c r="P50" s="134" t="str">
        <f t="shared" ref="P50" si="83">IF(D50="","",L50*$D50)</f>
        <v/>
      </c>
    </row>
    <row r="51" spans="1:16" x14ac:dyDescent="0.25">
      <c r="A51" s="303"/>
      <c r="B51" s="128" t="s">
        <v>111</v>
      </c>
      <c r="C51" s="20"/>
      <c r="D51" s="286"/>
      <c r="E51" s="254"/>
      <c r="F51" s="254"/>
      <c r="G51" s="22" t="str">
        <f>IF(C51="","",IF(D50="","Fläche fehlt",((D50*12*2.5)/1000)))</f>
        <v/>
      </c>
      <c r="H51" s="23" t="str">
        <f t="shared" si="14"/>
        <v/>
      </c>
      <c r="I51" s="234" t="str">
        <f>IF(A50="","",VLOOKUP($C51,Baustoffe!$A$3:$F$101,3,FALSE))</f>
        <v/>
      </c>
      <c r="J51" s="234" t="str">
        <f>IF(A50="","",VLOOKUP($C51,Baustoffe!$A$3:$F$101,4,FALSE))</f>
        <v/>
      </c>
      <c r="K51" s="234" t="str">
        <f>IF(A50="","",VLOOKUP($C51,Baustoffe!$A$3:$F$101,5,FALSE))</f>
        <v/>
      </c>
      <c r="L51" s="234" t="str">
        <f>IF(A50="","",VLOOKUP($C51,Baustoffe!$A$3:$F$101,6,FALSE))</f>
        <v/>
      </c>
      <c r="M51" s="133" t="str">
        <f>IF(D50="","",I51*$D50)</f>
        <v/>
      </c>
      <c r="N51" s="133" t="str">
        <f>IF(D50="","",J51*$D50)</f>
        <v/>
      </c>
      <c r="O51" s="133" t="str">
        <f>IF(D50="","",K51*$D50)</f>
        <v/>
      </c>
      <c r="P51" s="134" t="str">
        <f>IF(D50="","",L51*$D50)</f>
        <v/>
      </c>
    </row>
    <row r="52" spans="1:16" x14ac:dyDescent="0.25">
      <c r="A52" s="299"/>
      <c r="B52" s="128" t="s">
        <v>110</v>
      </c>
      <c r="C52" s="20"/>
      <c r="D52" s="285"/>
      <c r="E52" s="254"/>
      <c r="F52" s="254"/>
      <c r="G52" s="22" t="str">
        <f t="shared" ref="G52" si="84">IF(C52="","",IF(D52="","Fläche fehlt",((D52*12*2.5)/1000)))</f>
        <v/>
      </c>
      <c r="H52" s="23" t="str">
        <f t="shared" si="14"/>
        <v/>
      </c>
      <c r="I52" s="234" t="str">
        <f>IF(A52="","",VLOOKUP($C52,Baustoffe!$A$3:$F$101,3,FALSE))</f>
        <v/>
      </c>
      <c r="J52" s="234" t="str">
        <f>IF(A52="","",VLOOKUP($C52,Baustoffe!$A$3:$F$101,4,FALSE))</f>
        <v/>
      </c>
      <c r="K52" s="234" t="str">
        <f>IF(A52="","",VLOOKUP($C52,Baustoffe!$A$3:$F$101,5,FALSE))</f>
        <v/>
      </c>
      <c r="L52" s="234" t="str">
        <f>IF(A52="","",VLOOKUP($C52,Baustoffe!$A$3:$F$101,6,FALSE))</f>
        <v/>
      </c>
      <c r="M52" s="133" t="str">
        <f t="shared" ref="M52" si="85">IF(C52="","",I52*$D52)</f>
        <v/>
      </c>
      <c r="N52" s="133" t="str">
        <f t="shared" ref="N52" si="86">IF(D52="","",J52*$D52)</f>
        <v/>
      </c>
      <c r="O52" s="133" t="str">
        <f t="shared" ref="O52" si="87">IF(D52="","",K52*$D52)</f>
        <v/>
      </c>
      <c r="P52" s="134" t="str">
        <f t="shared" ref="P52" si="88">IF(D52="","",L52*$D52)</f>
        <v/>
      </c>
    </row>
    <row r="53" spans="1:16" x14ac:dyDescent="0.25">
      <c r="A53" s="303"/>
      <c r="B53" s="128" t="s">
        <v>111</v>
      </c>
      <c r="C53" s="20"/>
      <c r="D53" s="286"/>
      <c r="E53" s="254"/>
      <c r="F53" s="254"/>
      <c r="G53" s="22" t="str">
        <f>IF(C53="","",IF(D52="","Fläche fehlt",((D52*12*2.5)/1000)))</f>
        <v/>
      </c>
      <c r="H53" s="23" t="str">
        <f t="shared" si="14"/>
        <v/>
      </c>
      <c r="I53" s="234" t="str">
        <f>IF(A52="","",VLOOKUP($C53,Baustoffe!$A$3:$F$101,3,FALSE))</f>
        <v/>
      </c>
      <c r="J53" s="234" t="str">
        <f>IF(A52="","",VLOOKUP($C53,Baustoffe!$A$3:$F$101,4,FALSE))</f>
        <v/>
      </c>
      <c r="K53" s="234" t="str">
        <f>IF(A52="","",VLOOKUP($C53,Baustoffe!$A$3:$F$101,5,FALSE))</f>
        <v/>
      </c>
      <c r="L53" s="234" t="str">
        <f>IF(A52="","",VLOOKUP($C53,Baustoffe!$A$3:$F$101,6,FALSE))</f>
        <v/>
      </c>
      <c r="M53" s="133" t="str">
        <f>IF(D52="","",I53*$D52)</f>
        <v/>
      </c>
      <c r="N53" s="133" t="str">
        <f>IF(D52="","",J53*$D52)</f>
        <v/>
      </c>
      <c r="O53" s="133" t="str">
        <f>IF(D52="","",K53*$D52)</f>
        <v/>
      </c>
      <c r="P53" s="134" t="str">
        <f>IF(D52="","",L53*$D52)</f>
        <v/>
      </c>
    </row>
    <row r="54" spans="1:16" x14ac:dyDescent="0.25">
      <c r="A54" s="299"/>
      <c r="B54" s="128" t="s">
        <v>110</v>
      </c>
      <c r="C54" s="20"/>
      <c r="D54" s="285"/>
      <c r="E54" s="254"/>
      <c r="F54" s="254"/>
      <c r="G54" s="22" t="str">
        <f t="shared" ref="G54" si="89">IF(C54="","",IF(D54="","Fläche fehlt",((D54*12*2.5)/1000)))</f>
        <v/>
      </c>
      <c r="H54" s="23" t="str">
        <f t="shared" si="14"/>
        <v/>
      </c>
      <c r="I54" s="234" t="str">
        <f>IF(A54="","",VLOOKUP($C54,Baustoffe!$A$3:$F$101,3,FALSE))</f>
        <v/>
      </c>
      <c r="J54" s="234" t="str">
        <f>IF(A54="","",VLOOKUP($C54,Baustoffe!$A$3:$F$101,4,FALSE))</f>
        <v/>
      </c>
      <c r="K54" s="234" t="str">
        <f>IF(A54="","",VLOOKUP($C54,Baustoffe!$A$3:$F$101,5,FALSE))</f>
        <v/>
      </c>
      <c r="L54" s="234" t="str">
        <f>IF(A54="","",VLOOKUP($C54,Baustoffe!$A$3:$F$101,6,FALSE))</f>
        <v/>
      </c>
      <c r="M54" s="133" t="str">
        <f t="shared" ref="M54" si="90">IF(C54="","",I54*$D54)</f>
        <v/>
      </c>
      <c r="N54" s="133" t="str">
        <f t="shared" ref="N54" si="91">IF(D54="","",J54*$D54)</f>
        <v/>
      </c>
      <c r="O54" s="133" t="str">
        <f t="shared" ref="O54" si="92">IF(D54="","",K54*$D54)</f>
        <v/>
      </c>
      <c r="P54" s="134" t="str">
        <f t="shared" ref="P54" si="93">IF(D54="","",L54*$D54)</f>
        <v/>
      </c>
    </row>
    <row r="55" spans="1:16" x14ac:dyDescent="0.25">
      <c r="A55" s="303"/>
      <c r="B55" s="128" t="s">
        <v>111</v>
      </c>
      <c r="C55" s="20"/>
      <c r="D55" s="286"/>
      <c r="E55" s="254"/>
      <c r="F55" s="254"/>
      <c r="G55" s="22" t="str">
        <f>IF(C55="","",IF(D54="","Fläche fehlt",((D54*12*2.5)/1000)))</f>
        <v/>
      </c>
      <c r="H55" s="23" t="str">
        <f t="shared" si="14"/>
        <v/>
      </c>
      <c r="I55" s="234" t="str">
        <f>IF(A54="","",VLOOKUP($C55,Baustoffe!$A$3:$F$101,3,FALSE))</f>
        <v/>
      </c>
      <c r="J55" s="234" t="str">
        <f>IF(A54="","",VLOOKUP($C55,Baustoffe!$A$3:$F$101,4,FALSE))</f>
        <v/>
      </c>
      <c r="K55" s="234" t="str">
        <f>IF(A54="","",VLOOKUP($C55,Baustoffe!$A$3:$F$101,5,FALSE))</f>
        <v/>
      </c>
      <c r="L55" s="234" t="str">
        <f>IF(A54="","",VLOOKUP($C55,Baustoffe!$A$3:$F$101,6,FALSE))</f>
        <v/>
      </c>
      <c r="M55" s="133" t="str">
        <f>IF(D54="","",I55*$D54)</f>
        <v/>
      </c>
      <c r="N55" s="133" t="str">
        <f>IF(D54="","",J55*$D54)</f>
        <v/>
      </c>
      <c r="O55" s="133" t="str">
        <f>IF(D54="","",K55*$D54)</f>
        <v/>
      </c>
      <c r="P55" s="134" t="str">
        <f>IF(D54="","",L55*$D54)</f>
        <v/>
      </c>
    </row>
    <row r="56" spans="1:16" x14ac:dyDescent="0.25">
      <c r="A56" s="299"/>
      <c r="B56" s="128" t="s">
        <v>110</v>
      </c>
      <c r="C56" s="20"/>
      <c r="D56" s="285"/>
      <c r="E56" s="254"/>
      <c r="F56" s="254"/>
      <c r="G56" s="22" t="str">
        <f t="shared" ref="G56" si="94">IF(C56="","",IF(D56="","Fläche fehlt",((D56*12*2.5)/1000)))</f>
        <v/>
      </c>
      <c r="H56" s="23" t="str">
        <f t="shared" si="14"/>
        <v/>
      </c>
      <c r="I56" s="234" t="str">
        <f>IF(A56="","",VLOOKUP($C56,Baustoffe!$A$3:$F$101,3,FALSE))</f>
        <v/>
      </c>
      <c r="J56" s="234" t="str">
        <f>IF(A56="","",VLOOKUP($C56,Baustoffe!$A$3:$F$101,4,FALSE))</f>
        <v/>
      </c>
      <c r="K56" s="234" t="str">
        <f>IF(A56="","",VLOOKUP($C56,Baustoffe!$A$3:$F$101,5,FALSE))</f>
        <v/>
      </c>
      <c r="L56" s="234" t="str">
        <f>IF(A56="","",VLOOKUP($C56,Baustoffe!$A$3:$F$101,6,FALSE))</f>
        <v/>
      </c>
      <c r="M56" s="133" t="str">
        <f t="shared" ref="M56" si="95">IF(C56="","",I56*$D56)</f>
        <v/>
      </c>
      <c r="N56" s="133" t="str">
        <f t="shared" ref="N56" si="96">IF(D56="","",J56*$D56)</f>
        <v/>
      </c>
      <c r="O56" s="133" t="str">
        <f t="shared" ref="O56" si="97">IF(D56="","",K56*$D56)</f>
        <v/>
      </c>
      <c r="P56" s="134" t="str">
        <f t="shared" ref="P56" si="98">IF(D56="","",L56*$D56)</f>
        <v/>
      </c>
    </row>
    <row r="57" spans="1:16" ht="16.5" thickBot="1" x14ac:dyDescent="0.3">
      <c r="A57" s="300"/>
      <c r="B57" s="129" t="s">
        <v>111</v>
      </c>
      <c r="C57" s="20"/>
      <c r="D57" s="291"/>
      <c r="E57" s="256"/>
      <c r="F57" s="256"/>
      <c r="G57" s="40" t="str">
        <f>IF(C57="","",IF(D56="","Fläche fehlt",((D56*12*2.5)/1000)))</f>
        <v/>
      </c>
      <c r="H57" s="41" t="str">
        <f t="shared" si="14"/>
        <v/>
      </c>
      <c r="I57" s="235" t="str">
        <f>IF(A56="","",VLOOKUP($C57,Baustoffe!$A$3:$F$101,3,FALSE))</f>
        <v/>
      </c>
      <c r="J57" s="235" t="str">
        <f>IF(A56="","",VLOOKUP($C57,Baustoffe!$A$3:$F$101,4,FALSE))</f>
        <v/>
      </c>
      <c r="K57" s="235" t="str">
        <f>IF(A56="","",VLOOKUP($C57,Baustoffe!$A$3:$F$101,5,FALSE))</f>
        <v/>
      </c>
      <c r="L57" s="235" t="str">
        <f>IF(A56="","",VLOOKUP($C57,Baustoffe!$A$3:$F$101,6,FALSE))</f>
        <v/>
      </c>
      <c r="M57" s="133" t="str">
        <f>IF(D56="","",I57*$D56)</f>
        <v/>
      </c>
      <c r="N57" s="133" t="str">
        <f>IF(D56="","",J57*$D56)</f>
        <v/>
      </c>
      <c r="O57" s="133" t="str">
        <f>IF(D56="","",K57*$D56)</f>
        <v/>
      </c>
      <c r="P57" s="134" t="str">
        <f>IF(D56="","",L57*$D56)</f>
        <v/>
      </c>
    </row>
    <row r="58" spans="1:16" ht="16.5" thickBot="1" x14ac:dyDescent="0.3">
      <c r="C58" s="17" t="s">
        <v>18</v>
      </c>
      <c r="M58" s="18">
        <f>SUM(M6:M57)</f>
        <v>25832</v>
      </c>
      <c r="N58" s="18">
        <f>SUM(N6:N57)</f>
        <v>97.92</v>
      </c>
      <c r="O58" s="18">
        <f>SUM(O6:O57)</f>
        <v>7184</v>
      </c>
      <c r="P58" s="19">
        <f>SUM(P6:P57)</f>
        <v>38368</v>
      </c>
    </row>
    <row r="60" spans="1:16" ht="16.5" thickBot="1" x14ac:dyDescent="0.3"/>
    <row r="61" spans="1:16" ht="34.35" customHeight="1" thickBot="1" x14ac:dyDescent="0.3">
      <c r="A61" s="67" t="s">
        <v>19</v>
      </c>
      <c r="B61" s="125"/>
      <c r="C61" s="16"/>
      <c r="D61" s="263" t="s">
        <v>112</v>
      </c>
      <c r="E61" s="264"/>
      <c r="F61" s="265"/>
      <c r="G61" s="279" t="s">
        <v>30</v>
      </c>
      <c r="H61" s="280"/>
      <c r="I61" s="280"/>
      <c r="J61" s="280"/>
      <c r="K61" s="280"/>
      <c r="L61" s="280"/>
      <c r="M61" s="280"/>
      <c r="N61" s="280"/>
      <c r="O61" s="280"/>
      <c r="P61" s="281"/>
    </row>
    <row r="62" spans="1:16" x14ac:dyDescent="0.25">
      <c r="A62" t="s">
        <v>29</v>
      </c>
    </row>
    <row r="63" spans="1:16" ht="16.5" thickBot="1" x14ac:dyDescent="0.3"/>
    <row r="64" spans="1:16" ht="30.75" thickBot="1" x14ac:dyDescent="0.3">
      <c r="A64" s="44" t="s">
        <v>31</v>
      </c>
      <c r="B64" s="126"/>
      <c r="C64" s="45"/>
      <c r="D64" s="46" t="s">
        <v>20</v>
      </c>
      <c r="E64" s="47"/>
      <c r="F64" s="48"/>
      <c r="G64" s="46" t="s">
        <v>21</v>
      </c>
      <c r="H64" s="46" t="s">
        <v>22</v>
      </c>
      <c r="I64" s="49" t="s">
        <v>4</v>
      </c>
      <c r="J64" s="49" t="s">
        <v>5</v>
      </c>
      <c r="K64" s="49" t="s">
        <v>6</v>
      </c>
      <c r="L64" s="50" t="s">
        <v>13</v>
      </c>
      <c r="M64" s="51" t="s">
        <v>7</v>
      </c>
      <c r="N64" s="51" t="s">
        <v>8</v>
      </c>
      <c r="O64" s="51" t="s">
        <v>9</v>
      </c>
      <c r="P64" s="51" t="s">
        <v>15</v>
      </c>
    </row>
    <row r="65" spans="1:16" x14ac:dyDescent="0.25">
      <c r="A65" s="294" t="str">
        <f>IF(A6="","",A6)</f>
        <v>Wohnzimmer, Fenster 2</v>
      </c>
      <c r="B65" s="54" t="str">
        <f t="shared" ref="B65:B96" si="99">B6</f>
        <v>Glas</v>
      </c>
      <c r="C65" s="54" t="str">
        <f t="shared" ref="C65:C96" si="100">IF(C6="","",C6)</f>
        <v>2-fach Isolierglas, 18 mm mit Argon, 2  Beschichtungen, g= 52 %</v>
      </c>
      <c r="D65" s="295">
        <v>100</v>
      </c>
      <c r="E65" s="266"/>
      <c r="F65" s="266"/>
      <c r="G65" s="61">
        <f t="shared" ref="G65:G96" si="101">IF(C6="","",G6)</f>
        <v>0.24</v>
      </c>
      <c r="H65" s="31">
        <f>IF(C6="","",D65*G65)</f>
        <v>24</v>
      </c>
      <c r="I65" s="64">
        <f t="shared" ref="I65" si="102">IF(D65="","",0.43)</f>
        <v>0.43</v>
      </c>
      <c r="J65" s="30">
        <f>IF(D65="","",0)</f>
        <v>0</v>
      </c>
      <c r="K65" s="30">
        <f>IF(D65="","",0.195)</f>
        <v>0.19500000000000001</v>
      </c>
      <c r="L65" s="30">
        <f>IF(D65="","",0.91)</f>
        <v>0.91</v>
      </c>
      <c r="M65" s="31">
        <f>IF($D65="","",$H65*I65)</f>
        <v>10.32</v>
      </c>
      <c r="N65" s="31">
        <f>IF($D65="","",$H65*J65)</f>
        <v>0</v>
      </c>
      <c r="O65" s="31">
        <f>IF($D65="","",$H65*K65)</f>
        <v>4.68</v>
      </c>
      <c r="P65" s="55">
        <f>IF($D65="","",$H65*L65)</f>
        <v>21.84</v>
      </c>
    </row>
    <row r="66" spans="1:16" x14ac:dyDescent="0.25">
      <c r="A66" s="293"/>
      <c r="B66" s="52" t="str">
        <f t="shared" si="99"/>
        <v>Rahmen</v>
      </c>
      <c r="C66" s="52" t="str">
        <f t="shared" si="100"/>
        <v>PVC-Rahmen 90 mm (5 Kammern)</v>
      </c>
      <c r="D66" s="288"/>
      <c r="E66" s="267"/>
      <c r="F66" s="267"/>
      <c r="G66" s="62">
        <f t="shared" si="101"/>
        <v>0.24</v>
      </c>
      <c r="H66" s="23">
        <f>IF(C7="","",D65*G66)</f>
        <v>24</v>
      </c>
      <c r="I66" s="65">
        <f>IF(D65="","",0.43)</f>
        <v>0.43</v>
      </c>
      <c r="J66" s="22">
        <f>IF(D65="","",0)</f>
        <v>0</v>
      </c>
      <c r="K66" s="22">
        <f>IF(D65="","",0.195)</f>
        <v>0.19500000000000001</v>
      </c>
      <c r="L66" s="22">
        <f>IF(D65="","",0.91)</f>
        <v>0.91</v>
      </c>
      <c r="M66" s="23">
        <f>IF($D65="","",$H66*I66)</f>
        <v>10.32</v>
      </c>
      <c r="N66" s="23">
        <f>IF($D65="","",$H66*J66)</f>
        <v>0</v>
      </c>
      <c r="O66" s="23">
        <f>IF($D65="","",$H66*K66)</f>
        <v>4.68</v>
      </c>
      <c r="P66" s="57">
        <f>IF($D65="","",$H66*L66)</f>
        <v>21.84</v>
      </c>
    </row>
    <row r="67" spans="1:16" x14ac:dyDescent="0.25">
      <c r="A67" s="292" t="str">
        <f>IF(A8="","",A8)</f>
        <v>Wohnzimmer, Fenster 1</v>
      </c>
      <c r="B67" s="52" t="str">
        <f t="shared" si="99"/>
        <v>Glas</v>
      </c>
      <c r="C67" s="52" t="str">
        <f t="shared" si="100"/>
        <v>3-fach Isolierglas, 36 mm mit Argon, 2 Beschichtungen, g= 47-60 %</v>
      </c>
      <c r="D67" s="287">
        <v>100</v>
      </c>
      <c r="E67" s="267"/>
      <c r="F67" s="267"/>
      <c r="G67" s="62">
        <f t="shared" si="101"/>
        <v>0.24</v>
      </c>
      <c r="H67" s="23">
        <f>IF(C8="","",D67*G67)</f>
        <v>24</v>
      </c>
      <c r="I67" s="65">
        <f t="shared" ref="I67" si="103">IF(D67="","",0.43)</f>
        <v>0.43</v>
      </c>
      <c r="J67" s="22">
        <f t="shared" ref="J67" si="104">IF(D67="","",0)</f>
        <v>0</v>
      </c>
      <c r="K67" s="22">
        <f t="shared" ref="K67" si="105">IF(D67="","",0.195)</f>
        <v>0.19500000000000001</v>
      </c>
      <c r="L67" s="22">
        <f t="shared" ref="L67" si="106">IF(D67="","",0.91)</f>
        <v>0.91</v>
      </c>
      <c r="M67" s="23">
        <f t="shared" ref="M67" si="107">IF($D67="","",$H67*I67)</f>
        <v>10.32</v>
      </c>
      <c r="N67" s="23">
        <f t="shared" ref="N67" si="108">IF($D67="","",$H67*J67)</f>
        <v>0</v>
      </c>
      <c r="O67" s="23">
        <f t="shared" ref="O67" si="109">IF($D67="","",$H67*K67)</f>
        <v>4.68</v>
      </c>
      <c r="P67" s="57">
        <f t="shared" ref="P67" si="110">IF($D67="","",$H67*L67)</f>
        <v>21.84</v>
      </c>
    </row>
    <row r="68" spans="1:16" x14ac:dyDescent="0.25">
      <c r="A68" s="293"/>
      <c r="B68" s="52" t="str">
        <f t="shared" si="99"/>
        <v>Rahmen</v>
      </c>
      <c r="C68" s="52" t="str">
        <f t="shared" si="100"/>
        <v>Aluminiumrahmen U=1,6 W/m2K</v>
      </c>
      <c r="D68" s="288"/>
      <c r="E68" s="267"/>
      <c r="F68" s="267"/>
      <c r="G68" s="62">
        <f t="shared" si="101"/>
        <v>0.24</v>
      </c>
      <c r="H68" s="23">
        <f>IF(C9="","",D67*G68)</f>
        <v>24</v>
      </c>
      <c r="I68" s="65">
        <f>IF(D67="","",0.43)</f>
        <v>0.43</v>
      </c>
      <c r="J68" s="22">
        <f>IF(D67="","",0)</f>
        <v>0</v>
      </c>
      <c r="K68" s="22">
        <f>IF(D67="","",0.195)</f>
        <v>0.19500000000000001</v>
      </c>
      <c r="L68" s="22">
        <f>IF(D67="","",0.91)</f>
        <v>0.91</v>
      </c>
      <c r="M68" s="23">
        <f>IF($D67="","",$H68*I68)</f>
        <v>10.32</v>
      </c>
      <c r="N68" s="23">
        <f>IF($D67="","",$H68*J68)</f>
        <v>0</v>
      </c>
      <c r="O68" s="23">
        <f>IF($D67="","",$H68*K68)</f>
        <v>4.68</v>
      </c>
      <c r="P68" s="57">
        <f>IF($D67="","",$H68*L68)</f>
        <v>21.84</v>
      </c>
    </row>
    <row r="69" spans="1:16" x14ac:dyDescent="0.25">
      <c r="A69" s="292" t="str">
        <f>IF(A10="","",A10)</f>
        <v/>
      </c>
      <c r="B69" s="52" t="str">
        <f t="shared" si="99"/>
        <v>Glas</v>
      </c>
      <c r="C69" s="52" t="str">
        <f t="shared" si="100"/>
        <v/>
      </c>
      <c r="D69" s="287"/>
      <c r="E69" s="267"/>
      <c r="F69" s="267"/>
      <c r="G69" s="62" t="str">
        <f t="shared" si="101"/>
        <v/>
      </c>
      <c r="H69" s="23" t="str">
        <f>IF(C10="","",D69*G69)</f>
        <v/>
      </c>
      <c r="I69" s="65" t="str">
        <f t="shared" ref="I69" si="111">IF(D69="","",0.43)</f>
        <v/>
      </c>
      <c r="J69" s="22" t="str">
        <f t="shared" ref="J69" si="112">IF(D69="","",0)</f>
        <v/>
      </c>
      <c r="K69" s="22" t="str">
        <f t="shared" ref="K69" si="113">IF(D69="","",0.195)</f>
        <v/>
      </c>
      <c r="L69" s="22" t="str">
        <f t="shared" ref="L69" si="114">IF(D69="","",0.91)</f>
        <v/>
      </c>
      <c r="M69" s="23" t="str">
        <f t="shared" ref="M69" si="115">IF($D69="","",$H69*I69)</f>
        <v/>
      </c>
      <c r="N69" s="23" t="str">
        <f t="shared" ref="N69" si="116">IF($D69="","",$H69*J69)</f>
        <v/>
      </c>
      <c r="O69" s="23" t="str">
        <f t="shared" ref="O69" si="117">IF($D69="","",$H69*K69)</f>
        <v/>
      </c>
      <c r="P69" s="57" t="str">
        <f t="shared" ref="P69" si="118">IF($D69="","",$H69*L69)</f>
        <v/>
      </c>
    </row>
    <row r="70" spans="1:16" x14ac:dyDescent="0.25">
      <c r="A70" s="293"/>
      <c r="B70" s="52" t="str">
        <f t="shared" si="99"/>
        <v>Rahmen</v>
      </c>
      <c r="C70" s="52" t="str">
        <f t="shared" si="100"/>
        <v/>
      </c>
      <c r="D70" s="288"/>
      <c r="E70" s="267"/>
      <c r="F70" s="267"/>
      <c r="G70" s="62" t="str">
        <f t="shared" si="101"/>
        <v/>
      </c>
      <c r="H70" s="23" t="str">
        <f>IF(C11="","",D69*G70)</f>
        <v/>
      </c>
      <c r="I70" s="65" t="str">
        <f>IF(D69="","",0.43)</f>
        <v/>
      </c>
      <c r="J70" s="22" t="str">
        <f>IF(D69="","",0)</f>
        <v/>
      </c>
      <c r="K70" s="22" t="str">
        <f>IF(D69="","",0.195)</f>
        <v/>
      </c>
      <c r="L70" s="22" t="str">
        <f>IF(D69="","",0.91)</f>
        <v/>
      </c>
      <c r="M70" s="23" t="str">
        <f>IF($D69="","",$H70*I70)</f>
        <v/>
      </c>
      <c r="N70" s="23" t="str">
        <f>IF($D69="","",$H70*J70)</f>
        <v/>
      </c>
      <c r="O70" s="23" t="str">
        <f>IF($D69="","",$H70*K70)</f>
        <v/>
      </c>
      <c r="P70" s="57" t="str">
        <f>IF($D69="","",$H70*L70)</f>
        <v/>
      </c>
    </row>
    <row r="71" spans="1:16" x14ac:dyDescent="0.25">
      <c r="A71" s="292" t="str">
        <f>IF(A12="","",A12)</f>
        <v/>
      </c>
      <c r="B71" s="52" t="str">
        <f t="shared" si="99"/>
        <v>Glas</v>
      </c>
      <c r="C71" s="52" t="str">
        <f t="shared" si="100"/>
        <v/>
      </c>
      <c r="D71" s="287"/>
      <c r="E71" s="267"/>
      <c r="F71" s="267"/>
      <c r="G71" s="62" t="str">
        <f t="shared" si="101"/>
        <v/>
      </c>
      <c r="H71" s="23" t="str">
        <f>IF(C12="","",D71*G71)</f>
        <v/>
      </c>
      <c r="I71" s="65" t="str">
        <f t="shared" ref="I71" si="119">IF(D71="","",0.43)</f>
        <v/>
      </c>
      <c r="J71" s="22" t="str">
        <f t="shared" ref="J71" si="120">IF(D71="","",0)</f>
        <v/>
      </c>
      <c r="K71" s="22" t="str">
        <f t="shared" ref="K71" si="121">IF(D71="","",0.195)</f>
        <v/>
      </c>
      <c r="L71" s="22" t="str">
        <f t="shared" ref="L71" si="122">IF(D71="","",0.91)</f>
        <v/>
      </c>
      <c r="M71" s="23" t="str">
        <f t="shared" ref="M71" si="123">IF($D71="","",$H71*I71)</f>
        <v/>
      </c>
      <c r="N71" s="23" t="str">
        <f t="shared" ref="N71" si="124">IF($D71="","",$H71*J71)</f>
        <v/>
      </c>
      <c r="O71" s="23" t="str">
        <f t="shared" ref="O71" si="125">IF($D71="","",$H71*K71)</f>
        <v/>
      </c>
      <c r="P71" s="57" t="str">
        <f t="shared" ref="P71" si="126">IF($D71="","",$H71*L71)</f>
        <v/>
      </c>
    </row>
    <row r="72" spans="1:16" x14ac:dyDescent="0.25">
      <c r="A72" s="293"/>
      <c r="B72" s="52" t="str">
        <f t="shared" si="99"/>
        <v>Rahmen</v>
      </c>
      <c r="C72" s="52" t="str">
        <f t="shared" si="100"/>
        <v/>
      </c>
      <c r="D72" s="288"/>
      <c r="E72" s="267"/>
      <c r="F72" s="267"/>
      <c r="G72" s="62" t="str">
        <f t="shared" si="101"/>
        <v/>
      </c>
      <c r="H72" s="23" t="str">
        <f>IF(C13="","",D71*G72)</f>
        <v/>
      </c>
      <c r="I72" s="65" t="str">
        <f>IF(D71="","",0.43)</f>
        <v/>
      </c>
      <c r="J72" s="22" t="str">
        <f>IF(D71="","",0)</f>
        <v/>
      </c>
      <c r="K72" s="22" t="str">
        <f>IF(D71="","",0.195)</f>
        <v/>
      </c>
      <c r="L72" s="22" t="str">
        <f>IF(D71="","",0.91)</f>
        <v/>
      </c>
      <c r="M72" s="23" t="str">
        <f>IF($D71="","",$H72*I72)</f>
        <v/>
      </c>
      <c r="N72" s="23" t="str">
        <f>IF($D71="","",$H72*J72)</f>
        <v/>
      </c>
      <c r="O72" s="23" t="str">
        <f>IF($D71="","",$H72*K72)</f>
        <v/>
      </c>
      <c r="P72" s="57" t="str">
        <f>IF($D71="","",$H72*L72)</f>
        <v/>
      </c>
    </row>
    <row r="73" spans="1:16" x14ac:dyDescent="0.25">
      <c r="A73" s="292" t="str">
        <f>IF(A14="","",A14)</f>
        <v/>
      </c>
      <c r="B73" s="52" t="str">
        <f t="shared" si="99"/>
        <v>Glas</v>
      </c>
      <c r="C73" s="52" t="str">
        <f t="shared" si="100"/>
        <v/>
      </c>
      <c r="D73" s="287"/>
      <c r="E73" s="267"/>
      <c r="F73" s="267"/>
      <c r="G73" s="62" t="str">
        <f t="shared" si="101"/>
        <v/>
      </c>
      <c r="H73" s="23" t="str">
        <f>IF(C14="","",D73*G73)</f>
        <v/>
      </c>
      <c r="I73" s="65" t="str">
        <f t="shared" ref="I73" si="127">IF(D73="","",0.43)</f>
        <v/>
      </c>
      <c r="J73" s="22" t="str">
        <f t="shared" ref="J73" si="128">IF(D73="","",0)</f>
        <v/>
      </c>
      <c r="K73" s="22" t="str">
        <f t="shared" ref="K73" si="129">IF(D73="","",0.195)</f>
        <v/>
      </c>
      <c r="L73" s="22" t="str">
        <f t="shared" ref="L73" si="130">IF(D73="","",0.91)</f>
        <v/>
      </c>
      <c r="M73" s="23" t="str">
        <f t="shared" ref="M73" si="131">IF($D73="","",$H73*I73)</f>
        <v/>
      </c>
      <c r="N73" s="23" t="str">
        <f t="shared" ref="N73" si="132">IF($D73="","",$H73*J73)</f>
        <v/>
      </c>
      <c r="O73" s="23" t="str">
        <f t="shared" ref="O73" si="133">IF($D73="","",$H73*K73)</f>
        <v/>
      </c>
      <c r="P73" s="57" t="str">
        <f t="shared" ref="P73" si="134">IF($D73="","",$H73*L73)</f>
        <v/>
      </c>
    </row>
    <row r="74" spans="1:16" x14ac:dyDescent="0.25">
      <c r="A74" s="293"/>
      <c r="B74" s="52" t="str">
        <f t="shared" si="99"/>
        <v>Rahmen</v>
      </c>
      <c r="C74" s="52" t="str">
        <f t="shared" si="100"/>
        <v/>
      </c>
      <c r="D74" s="288"/>
      <c r="E74" s="267"/>
      <c r="F74" s="267"/>
      <c r="G74" s="62" t="str">
        <f t="shared" si="101"/>
        <v/>
      </c>
      <c r="H74" s="23" t="str">
        <f>IF(C15="","",D73*G74)</f>
        <v/>
      </c>
      <c r="I74" s="65" t="str">
        <f>IF(D73="","",0.43)</f>
        <v/>
      </c>
      <c r="J74" s="22" t="str">
        <f>IF(D73="","",0)</f>
        <v/>
      </c>
      <c r="K74" s="22" t="str">
        <f>IF(D73="","",0.195)</f>
        <v/>
      </c>
      <c r="L74" s="22" t="str">
        <f>IF(D73="","",0.91)</f>
        <v/>
      </c>
      <c r="M74" s="23" t="str">
        <f>IF($D73="","",$H74*I74)</f>
        <v/>
      </c>
      <c r="N74" s="23" t="str">
        <f>IF($D73="","",$H74*J74)</f>
        <v/>
      </c>
      <c r="O74" s="23" t="str">
        <f>IF($D73="","",$H74*K74)</f>
        <v/>
      </c>
      <c r="P74" s="57" t="str">
        <f>IF($D73="","",$H74*L74)</f>
        <v/>
      </c>
    </row>
    <row r="75" spans="1:16" x14ac:dyDescent="0.25">
      <c r="A75" s="292" t="str">
        <f>IF(A16="","",A16)</f>
        <v/>
      </c>
      <c r="B75" s="52" t="str">
        <f t="shared" si="99"/>
        <v>Glas</v>
      </c>
      <c r="C75" s="52" t="str">
        <f t="shared" si="100"/>
        <v/>
      </c>
      <c r="D75" s="287"/>
      <c r="E75" s="267"/>
      <c r="F75" s="267"/>
      <c r="G75" s="62" t="str">
        <f t="shared" si="101"/>
        <v/>
      </c>
      <c r="H75" s="23" t="str">
        <f>IF(C16="","",D75*G75)</f>
        <v/>
      </c>
      <c r="I75" s="65" t="str">
        <f t="shared" ref="I75" si="135">IF(D75="","",0.43)</f>
        <v/>
      </c>
      <c r="J75" s="22" t="str">
        <f t="shared" ref="J75" si="136">IF(D75="","",0)</f>
        <v/>
      </c>
      <c r="K75" s="22" t="str">
        <f t="shared" ref="K75" si="137">IF(D75="","",0.195)</f>
        <v/>
      </c>
      <c r="L75" s="22" t="str">
        <f t="shared" ref="L75" si="138">IF(D75="","",0.91)</f>
        <v/>
      </c>
      <c r="M75" s="23" t="str">
        <f t="shared" ref="M75" si="139">IF($D75="","",$H75*I75)</f>
        <v/>
      </c>
      <c r="N75" s="23" t="str">
        <f t="shared" ref="N75" si="140">IF($D75="","",$H75*J75)</f>
        <v/>
      </c>
      <c r="O75" s="23" t="str">
        <f t="shared" ref="O75" si="141">IF($D75="","",$H75*K75)</f>
        <v/>
      </c>
      <c r="P75" s="57" t="str">
        <f t="shared" ref="P75" si="142">IF($D75="","",$H75*L75)</f>
        <v/>
      </c>
    </row>
    <row r="76" spans="1:16" x14ac:dyDescent="0.25">
      <c r="A76" s="293"/>
      <c r="B76" s="52" t="str">
        <f t="shared" si="99"/>
        <v>Rahmen</v>
      </c>
      <c r="C76" s="52" t="str">
        <f t="shared" si="100"/>
        <v/>
      </c>
      <c r="D76" s="288"/>
      <c r="E76" s="267"/>
      <c r="F76" s="267"/>
      <c r="G76" s="62" t="str">
        <f t="shared" si="101"/>
        <v/>
      </c>
      <c r="H76" s="23" t="str">
        <f>IF(C17="","",D75*G76)</f>
        <v/>
      </c>
      <c r="I76" s="65" t="str">
        <f>IF(D75="","",0.43)</f>
        <v/>
      </c>
      <c r="J76" s="22" t="str">
        <f>IF(D75="","",0)</f>
        <v/>
      </c>
      <c r="K76" s="22" t="str">
        <f>IF(D75="","",0.195)</f>
        <v/>
      </c>
      <c r="L76" s="22" t="str">
        <f>IF(D75="","",0.91)</f>
        <v/>
      </c>
      <c r="M76" s="23" t="str">
        <f>IF($D75="","",$H76*I76)</f>
        <v/>
      </c>
      <c r="N76" s="23" t="str">
        <f>IF($D75="","",$H76*J76)</f>
        <v/>
      </c>
      <c r="O76" s="23" t="str">
        <f>IF($D75="","",$H76*K76)</f>
        <v/>
      </c>
      <c r="P76" s="57" t="str">
        <f>IF($D75="","",$H76*L76)</f>
        <v/>
      </c>
    </row>
    <row r="77" spans="1:16" x14ac:dyDescent="0.25">
      <c r="A77" s="292" t="str">
        <f>IF(A18="","",A18)</f>
        <v/>
      </c>
      <c r="B77" s="52" t="str">
        <f t="shared" si="99"/>
        <v>Glas</v>
      </c>
      <c r="C77" s="52" t="str">
        <f t="shared" si="100"/>
        <v/>
      </c>
      <c r="D77" s="287"/>
      <c r="E77" s="267"/>
      <c r="F77" s="267"/>
      <c r="G77" s="62" t="str">
        <f t="shared" si="101"/>
        <v/>
      </c>
      <c r="H77" s="23" t="str">
        <f>IF(C18="","",D77*G77)</f>
        <v/>
      </c>
      <c r="I77" s="65" t="str">
        <f t="shared" ref="I77" si="143">IF(D77="","",0.43)</f>
        <v/>
      </c>
      <c r="J77" s="22" t="str">
        <f t="shared" ref="J77" si="144">IF(D77="","",0)</f>
        <v/>
      </c>
      <c r="K77" s="22" t="str">
        <f t="shared" ref="K77" si="145">IF(D77="","",0.195)</f>
        <v/>
      </c>
      <c r="L77" s="22" t="str">
        <f t="shared" ref="L77" si="146">IF(D77="","",0.91)</f>
        <v/>
      </c>
      <c r="M77" s="23" t="str">
        <f t="shared" ref="M77" si="147">IF($D77="","",$H77*I77)</f>
        <v/>
      </c>
      <c r="N77" s="23" t="str">
        <f t="shared" ref="N77" si="148">IF($D77="","",$H77*J77)</f>
        <v/>
      </c>
      <c r="O77" s="23" t="str">
        <f t="shared" ref="O77" si="149">IF($D77="","",$H77*K77)</f>
        <v/>
      </c>
      <c r="P77" s="57" t="str">
        <f t="shared" ref="P77" si="150">IF($D77="","",$H77*L77)</f>
        <v/>
      </c>
    </row>
    <row r="78" spans="1:16" x14ac:dyDescent="0.25">
      <c r="A78" s="293"/>
      <c r="B78" s="52" t="str">
        <f t="shared" si="99"/>
        <v>Rahmen</v>
      </c>
      <c r="C78" s="52" t="str">
        <f t="shared" si="100"/>
        <v/>
      </c>
      <c r="D78" s="288"/>
      <c r="E78" s="267"/>
      <c r="F78" s="267"/>
      <c r="G78" s="62" t="str">
        <f t="shared" si="101"/>
        <v/>
      </c>
      <c r="H78" s="23" t="str">
        <f>IF(C19="","",D77*G78)</f>
        <v/>
      </c>
      <c r="I78" s="65" t="str">
        <f>IF(D77="","",0.43)</f>
        <v/>
      </c>
      <c r="J78" s="22" t="str">
        <f>IF(D77="","",0)</f>
        <v/>
      </c>
      <c r="K78" s="22" t="str">
        <f>IF(D77="","",0.195)</f>
        <v/>
      </c>
      <c r="L78" s="22" t="str">
        <f>IF(D77="","",0.91)</f>
        <v/>
      </c>
      <c r="M78" s="23" t="str">
        <f>IF($D77="","",$H78*I78)</f>
        <v/>
      </c>
      <c r="N78" s="23" t="str">
        <f>IF($D77="","",$H78*J78)</f>
        <v/>
      </c>
      <c r="O78" s="23" t="str">
        <f>IF($D77="","",$H78*K78)</f>
        <v/>
      </c>
      <c r="P78" s="57" t="str">
        <f>IF($D77="","",$H78*L78)</f>
        <v/>
      </c>
    </row>
    <row r="79" spans="1:16" x14ac:dyDescent="0.25">
      <c r="A79" s="292" t="str">
        <f>IF(A20="","",A20)</f>
        <v/>
      </c>
      <c r="B79" s="52" t="str">
        <f t="shared" si="99"/>
        <v>Glas</v>
      </c>
      <c r="C79" s="52" t="str">
        <f t="shared" si="100"/>
        <v/>
      </c>
      <c r="D79" s="287"/>
      <c r="E79" s="267"/>
      <c r="F79" s="267"/>
      <c r="G79" s="62" t="str">
        <f t="shared" si="101"/>
        <v/>
      </c>
      <c r="H79" s="23" t="str">
        <f>IF(C20="","",D79*G79)</f>
        <v/>
      </c>
      <c r="I79" s="65" t="str">
        <f t="shared" ref="I79" si="151">IF(D79="","",0.43)</f>
        <v/>
      </c>
      <c r="J79" s="22" t="str">
        <f t="shared" ref="J79" si="152">IF(D79="","",0)</f>
        <v/>
      </c>
      <c r="K79" s="22" t="str">
        <f t="shared" ref="K79" si="153">IF(D79="","",0.195)</f>
        <v/>
      </c>
      <c r="L79" s="22" t="str">
        <f t="shared" ref="L79" si="154">IF(D79="","",0.91)</f>
        <v/>
      </c>
      <c r="M79" s="23" t="str">
        <f t="shared" ref="M79" si="155">IF($D79="","",$H79*I79)</f>
        <v/>
      </c>
      <c r="N79" s="23" t="str">
        <f t="shared" ref="N79" si="156">IF($D79="","",$H79*J79)</f>
        <v/>
      </c>
      <c r="O79" s="23" t="str">
        <f t="shared" ref="O79" si="157">IF($D79="","",$H79*K79)</f>
        <v/>
      </c>
      <c r="P79" s="57" t="str">
        <f t="shared" ref="P79" si="158">IF($D79="","",$H79*L79)</f>
        <v/>
      </c>
    </row>
    <row r="80" spans="1:16" x14ac:dyDescent="0.25">
      <c r="A80" s="293"/>
      <c r="B80" s="52" t="str">
        <f t="shared" si="99"/>
        <v>Rahmen</v>
      </c>
      <c r="C80" s="52" t="str">
        <f t="shared" si="100"/>
        <v/>
      </c>
      <c r="D80" s="288"/>
      <c r="E80" s="267"/>
      <c r="F80" s="267"/>
      <c r="G80" s="62" t="str">
        <f t="shared" si="101"/>
        <v/>
      </c>
      <c r="H80" s="23" t="str">
        <f>IF(C21="","",D79*G80)</f>
        <v/>
      </c>
      <c r="I80" s="65" t="str">
        <f>IF(D79="","",0.43)</f>
        <v/>
      </c>
      <c r="J80" s="22" t="str">
        <f>IF(D79="","",0)</f>
        <v/>
      </c>
      <c r="K80" s="22" t="str">
        <f>IF(D79="","",0.195)</f>
        <v/>
      </c>
      <c r="L80" s="22" t="str">
        <f>IF(D79="","",0.91)</f>
        <v/>
      </c>
      <c r="M80" s="23" t="str">
        <f>IF($D79="","",$H80*I80)</f>
        <v/>
      </c>
      <c r="N80" s="23" t="str">
        <f>IF($D79="","",$H80*J80)</f>
        <v/>
      </c>
      <c r="O80" s="23" t="str">
        <f>IF($D79="","",$H80*K80)</f>
        <v/>
      </c>
      <c r="P80" s="57" t="str">
        <f>IF($D79="","",$H80*L80)</f>
        <v/>
      </c>
    </row>
    <row r="81" spans="1:16" x14ac:dyDescent="0.25">
      <c r="A81" s="292" t="str">
        <f>IF(A22="","",A22)</f>
        <v/>
      </c>
      <c r="B81" s="52" t="str">
        <f t="shared" si="99"/>
        <v>Glas</v>
      </c>
      <c r="C81" s="52" t="str">
        <f t="shared" si="100"/>
        <v/>
      </c>
      <c r="D81" s="287"/>
      <c r="E81" s="267"/>
      <c r="F81" s="267"/>
      <c r="G81" s="62" t="str">
        <f t="shared" si="101"/>
        <v/>
      </c>
      <c r="H81" s="23" t="str">
        <f>IF(C22="","",D81*G81)</f>
        <v/>
      </c>
      <c r="I81" s="65" t="str">
        <f t="shared" ref="I81" si="159">IF(D81="","",0.43)</f>
        <v/>
      </c>
      <c r="J81" s="22" t="str">
        <f t="shared" ref="J81" si="160">IF(D81="","",0)</f>
        <v/>
      </c>
      <c r="K81" s="22" t="str">
        <f t="shared" ref="K81" si="161">IF(D81="","",0.195)</f>
        <v/>
      </c>
      <c r="L81" s="22" t="str">
        <f t="shared" ref="L81" si="162">IF(D81="","",0.91)</f>
        <v/>
      </c>
      <c r="M81" s="23" t="str">
        <f t="shared" ref="M81" si="163">IF($D81="","",$H81*I81)</f>
        <v/>
      </c>
      <c r="N81" s="23" t="str">
        <f t="shared" ref="N81" si="164">IF($D81="","",$H81*J81)</f>
        <v/>
      </c>
      <c r="O81" s="23" t="str">
        <f t="shared" ref="O81" si="165">IF($D81="","",$H81*K81)</f>
        <v/>
      </c>
      <c r="P81" s="57" t="str">
        <f t="shared" ref="P81" si="166">IF($D81="","",$H81*L81)</f>
        <v/>
      </c>
    </row>
    <row r="82" spans="1:16" x14ac:dyDescent="0.25">
      <c r="A82" s="293"/>
      <c r="B82" s="52" t="str">
        <f t="shared" si="99"/>
        <v>Rahmen</v>
      </c>
      <c r="C82" s="52" t="str">
        <f t="shared" si="100"/>
        <v/>
      </c>
      <c r="D82" s="288"/>
      <c r="E82" s="267"/>
      <c r="F82" s="267"/>
      <c r="G82" s="62" t="str">
        <f t="shared" si="101"/>
        <v/>
      </c>
      <c r="H82" s="23" t="str">
        <f>IF(C23="","",D81*G82)</f>
        <v/>
      </c>
      <c r="I82" s="65" t="str">
        <f>IF(D81="","",0.43)</f>
        <v/>
      </c>
      <c r="J82" s="22" t="str">
        <f>IF(D81="","",0)</f>
        <v/>
      </c>
      <c r="K82" s="22" t="str">
        <f>IF(D81="","",0.195)</f>
        <v/>
      </c>
      <c r="L82" s="22" t="str">
        <f>IF(D81="","",0.91)</f>
        <v/>
      </c>
      <c r="M82" s="23" t="str">
        <f>IF($D81="","",$H82*I82)</f>
        <v/>
      </c>
      <c r="N82" s="23" t="str">
        <f>IF($D81="","",$H82*J82)</f>
        <v/>
      </c>
      <c r="O82" s="23" t="str">
        <f>IF($D81="","",$H82*K82)</f>
        <v/>
      </c>
      <c r="P82" s="57" t="str">
        <f>IF($D81="","",$H82*L82)</f>
        <v/>
      </c>
    </row>
    <row r="83" spans="1:16" x14ac:dyDescent="0.25">
      <c r="A83" s="292" t="str">
        <f>IF(A24="","",A24)</f>
        <v/>
      </c>
      <c r="B83" s="52" t="str">
        <f t="shared" si="99"/>
        <v>Glas</v>
      </c>
      <c r="C83" s="52" t="str">
        <f t="shared" si="100"/>
        <v/>
      </c>
      <c r="D83" s="287"/>
      <c r="E83" s="267"/>
      <c r="F83" s="267"/>
      <c r="G83" s="62" t="str">
        <f t="shared" si="101"/>
        <v/>
      </c>
      <c r="H83" s="23" t="str">
        <f>IF(C24="","",D83*G83)</f>
        <v/>
      </c>
      <c r="I83" s="65" t="str">
        <f t="shared" ref="I83" si="167">IF(D83="","",0.43)</f>
        <v/>
      </c>
      <c r="J83" s="22" t="str">
        <f t="shared" ref="J83" si="168">IF(D83="","",0)</f>
        <v/>
      </c>
      <c r="K83" s="22" t="str">
        <f t="shared" ref="K83" si="169">IF(D83="","",0.195)</f>
        <v/>
      </c>
      <c r="L83" s="22" t="str">
        <f t="shared" ref="L83" si="170">IF(D83="","",0.91)</f>
        <v/>
      </c>
      <c r="M83" s="23" t="str">
        <f t="shared" ref="M83" si="171">IF($D83="","",$H83*I83)</f>
        <v/>
      </c>
      <c r="N83" s="23" t="str">
        <f t="shared" ref="N83" si="172">IF($D83="","",$H83*J83)</f>
        <v/>
      </c>
      <c r="O83" s="23" t="str">
        <f t="shared" ref="O83" si="173">IF($D83="","",$H83*K83)</f>
        <v/>
      </c>
      <c r="P83" s="57" t="str">
        <f t="shared" ref="P83" si="174">IF($D83="","",$H83*L83)</f>
        <v/>
      </c>
    </row>
    <row r="84" spans="1:16" x14ac:dyDescent="0.25">
      <c r="A84" s="293"/>
      <c r="B84" s="52" t="str">
        <f t="shared" si="99"/>
        <v>Rahmen</v>
      </c>
      <c r="C84" s="52" t="str">
        <f t="shared" si="100"/>
        <v/>
      </c>
      <c r="D84" s="288"/>
      <c r="E84" s="267"/>
      <c r="F84" s="267"/>
      <c r="G84" s="62" t="str">
        <f t="shared" si="101"/>
        <v/>
      </c>
      <c r="H84" s="23" t="str">
        <f>IF(C25="","",D83*G84)</f>
        <v/>
      </c>
      <c r="I84" s="65" t="str">
        <f>IF(D83="","",0.43)</f>
        <v/>
      </c>
      <c r="J84" s="22" t="str">
        <f>IF(D83="","",0)</f>
        <v/>
      </c>
      <c r="K84" s="22" t="str">
        <f>IF(D83="","",0.195)</f>
        <v/>
      </c>
      <c r="L84" s="22" t="str">
        <f>IF(D83="","",0.91)</f>
        <v/>
      </c>
      <c r="M84" s="23" t="str">
        <f>IF($D83="","",$H84*I84)</f>
        <v/>
      </c>
      <c r="N84" s="23" t="str">
        <f>IF($D83="","",$H84*J84)</f>
        <v/>
      </c>
      <c r="O84" s="23" t="str">
        <f>IF($D83="","",$H84*K84)</f>
        <v/>
      </c>
      <c r="P84" s="57" t="str">
        <f>IF($D83="","",$H84*L84)</f>
        <v/>
      </c>
    </row>
    <row r="85" spans="1:16" x14ac:dyDescent="0.25">
      <c r="A85" s="292" t="str">
        <f>IF(A26="","",A26)</f>
        <v/>
      </c>
      <c r="B85" s="52" t="str">
        <f t="shared" si="99"/>
        <v>Glas</v>
      </c>
      <c r="C85" s="52" t="str">
        <f t="shared" si="100"/>
        <v/>
      </c>
      <c r="D85" s="287"/>
      <c r="E85" s="267"/>
      <c r="F85" s="267"/>
      <c r="G85" s="62" t="str">
        <f t="shared" si="101"/>
        <v/>
      </c>
      <c r="H85" s="23" t="str">
        <f>IF(C26="","",D85*G85)</f>
        <v/>
      </c>
      <c r="I85" s="65" t="str">
        <f t="shared" ref="I85" si="175">IF(D85="","",0.43)</f>
        <v/>
      </c>
      <c r="J85" s="22" t="str">
        <f t="shared" ref="J85" si="176">IF(D85="","",0)</f>
        <v/>
      </c>
      <c r="K85" s="22" t="str">
        <f t="shared" ref="K85" si="177">IF(D85="","",0.195)</f>
        <v/>
      </c>
      <c r="L85" s="22" t="str">
        <f t="shared" ref="L85" si="178">IF(D85="","",0.91)</f>
        <v/>
      </c>
      <c r="M85" s="23" t="str">
        <f t="shared" ref="M85" si="179">IF($D85="","",$H85*I85)</f>
        <v/>
      </c>
      <c r="N85" s="23" t="str">
        <f t="shared" ref="N85" si="180">IF($D85="","",$H85*J85)</f>
        <v/>
      </c>
      <c r="O85" s="23" t="str">
        <f t="shared" ref="O85" si="181">IF($D85="","",$H85*K85)</f>
        <v/>
      </c>
      <c r="P85" s="57" t="str">
        <f t="shared" ref="P85" si="182">IF($D85="","",$H85*L85)</f>
        <v/>
      </c>
    </row>
    <row r="86" spans="1:16" x14ac:dyDescent="0.25">
      <c r="A86" s="293"/>
      <c r="B86" s="52" t="str">
        <f t="shared" si="99"/>
        <v>Rahmen</v>
      </c>
      <c r="C86" s="52" t="str">
        <f t="shared" si="100"/>
        <v/>
      </c>
      <c r="D86" s="288"/>
      <c r="E86" s="267"/>
      <c r="F86" s="267"/>
      <c r="G86" s="62" t="str">
        <f t="shared" si="101"/>
        <v/>
      </c>
      <c r="H86" s="23" t="str">
        <f>IF(C27="","",D85*G86)</f>
        <v/>
      </c>
      <c r="I86" s="65" t="str">
        <f>IF(D85="","",0.43)</f>
        <v/>
      </c>
      <c r="J86" s="22" t="str">
        <f>IF(D85="","",0)</f>
        <v/>
      </c>
      <c r="K86" s="22" t="str">
        <f>IF(D85="","",0.195)</f>
        <v/>
      </c>
      <c r="L86" s="22" t="str">
        <f>IF(D85="","",0.91)</f>
        <v/>
      </c>
      <c r="M86" s="23" t="str">
        <f>IF($D85="","",$H86*I86)</f>
        <v/>
      </c>
      <c r="N86" s="23" t="str">
        <f>IF($D85="","",$H86*J86)</f>
        <v/>
      </c>
      <c r="O86" s="23" t="str">
        <f>IF($D85="","",$H86*K86)</f>
        <v/>
      </c>
      <c r="P86" s="57" t="str">
        <f>IF($D85="","",$H86*L86)</f>
        <v/>
      </c>
    </row>
    <row r="87" spans="1:16" x14ac:dyDescent="0.25">
      <c r="A87" s="292" t="str">
        <f>IF(A28="","",A28)</f>
        <v/>
      </c>
      <c r="B87" s="52" t="str">
        <f t="shared" si="99"/>
        <v>Glas</v>
      </c>
      <c r="C87" s="52" t="str">
        <f t="shared" si="100"/>
        <v/>
      </c>
      <c r="D87" s="287"/>
      <c r="E87" s="267"/>
      <c r="F87" s="267"/>
      <c r="G87" s="62" t="str">
        <f t="shared" si="101"/>
        <v/>
      </c>
      <c r="H87" s="23" t="str">
        <f>IF(C28="","",D87*G87)</f>
        <v/>
      </c>
      <c r="I87" s="65" t="str">
        <f t="shared" ref="I87" si="183">IF(D87="","",0.43)</f>
        <v/>
      </c>
      <c r="J87" s="22" t="str">
        <f t="shared" ref="J87" si="184">IF(D87="","",0)</f>
        <v/>
      </c>
      <c r="K87" s="22" t="str">
        <f t="shared" ref="K87" si="185">IF(D87="","",0.195)</f>
        <v/>
      </c>
      <c r="L87" s="22" t="str">
        <f t="shared" ref="L87" si="186">IF(D87="","",0.91)</f>
        <v/>
      </c>
      <c r="M87" s="23" t="str">
        <f t="shared" ref="M87" si="187">IF($D87="","",$H87*I87)</f>
        <v/>
      </c>
      <c r="N87" s="23" t="str">
        <f t="shared" ref="N87" si="188">IF($D87="","",$H87*J87)</f>
        <v/>
      </c>
      <c r="O87" s="23" t="str">
        <f t="shared" ref="O87" si="189">IF($D87="","",$H87*K87)</f>
        <v/>
      </c>
      <c r="P87" s="57" t="str">
        <f t="shared" ref="P87" si="190">IF($D87="","",$H87*L87)</f>
        <v/>
      </c>
    </row>
    <row r="88" spans="1:16" x14ac:dyDescent="0.25">
      <c r="A88" s="293"/>
      <c r="B88" s="52" t="str">
        <f t="shared" si="99"/>
        <v>Rahmen</v>
      </c>
      <c r="C88" s="52" t="str">
        <f t="shared" si="100"/>
        <v/>
      </c>
      <c r="D88" s="288"/>
      <c r="E88" s="267"/>
      <c r="F88" s="267"/>
      <c r="G88" s="62" t="str">
        <f t="shared" si="101"/>
        <v/>
      </c>
      <c r="H88" s="23" t="str">
        <f>IF(C29="","",D87*G88)</f>
        <v/>
      </c>
      <c r="I88" s="65" t="str">
        <f>IF(D87="","",0.43)</f>
        <v/>
      </c>
      <c r="J88" s="22" t="str">
        <f>IF(D87="","",0)</f>
        <v/>
      </c>
      <c r="K88" s="22" t="str">
        <f>IF(D87="","",0.195)</f>
        <v/>
      </c>
      <c r="L88" s="22" t="str">
        <f>IF(D87="","",0.91)</f>
        <v/>
      </c>
      <c r="M88" s="23" t="str">
        <f>IF($D87="","",$H88*I88)</f>
        <v/>
      </c>
      <c r="N88" s="23" t="str">
        <f>IF($D87="","",$H88*J88)</f>
        <v/>
      </c>
      <c r="O88" s="23" t="str">
        <f>IF($D87="","",$H88*K88)</f>
        <v/>
      </c>
      <c r="P88" s="57" t="str">
        <f>IF($D87="","",$H88*L88)</f>
        <v/>
      </c>
    </row>
    <row r="89" spans="1:16" x14ac:dyDescent="0.25">
      <c r="A89" s="292" t="str">
        <f>IF(A30="","",A30)</f>
        <v/>
      </c>
      <c r="B89" s="52" t="str">
        <f t="shared" si="99"/>
        <v>Glas</v>
      </c>
      <c r="C89" s="52" t="str">
        <f t="shared" si="100"/>
        <v/>
      </c>
      <c r="D89" s="287"/>
      <c r="E89" s="267"/>
      <c r="F89" s="267"/>
      <c r="G89" s="62" t="str">
        <f t="shared" si="101"/>
        <v/>
      </c>
      <c r="H89" s="23" t="str">
        <f>IF(C30="","",D89*G89)</f>
        <v/>
      </c>
      <c r="I89" s="65" t="str">
        <f t="shared" ref="I89" si="191">IF(D89="","",0.43)</f>
        <v/>
      </c>
      <c r="J89" s="22" t="str">
        <f t="shared" ref="J89" si="192">IF(D89="","",0)</f>
        <v/>
      </c>
      <c r="K89" s="22" t="str">
        <f t="shared" ref="K89" si="193">IF(D89="","",0.195)</f>
        <v/>
      </c>
      <c r="L89" s="22" t="str">
        <f t="shared" ref="L89" si="194">IF(D89="","",0.91)</f>
        <v/>
      </c>
      <c r="M89" s="23" t="str">
        <f t="shared" ref="M89" si="195">IF($D89="","",$H89*I89)</f>
        <v/>
      </c>
      <c r="N89" s="23" t="str">
        <f t="shared" ref="N89" si="196">IF($D89="","",$H89*J89)</f>
        <v/>
      </c>
      <c r="O89" s="23" t="str">
        <f t="shared" ref="O89" si="197">IF($D89="","",$H89*K89)</f>
        <v/>
      </c>
      <c r="P89" s="57" t="str">
        <f t="shared" ref="P89" si="198">IF($D89="","",$H89*L89)</f>
        <v/>
      </c>
    </row>
    <row r="90" spans="1:16" x14ac:dyDescent="0.25">
      <c r="A90" s="293"/>
      <c r="B90" s="52" t="str">
        <f t="shared" si="99"/>
        <v>Rahmen</v>
      </c>
      <c r="C90" s="52" t="str">
        <f t="shared" si="100"/>
        <v/>
      </c>
      <c r="D90" s="288"/>
      <c r="E90" s="267"/>
      <c r="F90" s="267"/>
      <c r="G90" s="62" t="str">
        <f t="shared" si="101"/>
        <v/>
      </c>
      <c r="H90" s="23" t="str">
        <f>IF(C31="","",D89*G90)</f>
        <v/>
      </c>
      <c r="I90" s="65" t="str">
        <f>IF(D89="","",0.43)</f>
        <v/>
      </c>
      <c r="J90" s="22" t="str">
        <f>IF(D89="","",0)</f>
        <v/>
      </c>
      <c r="K90" s="22" t="str">
        <f>IF(D89="","",0.195)</f>
        <v/>
      </c>
      <c r="L90" s="22" t="str">
        <f>IF(D89="","",0.91)</f>
        <v/>
      </c>
      <c r="M90" s="23" t="str">
        <f>IF($D89="","",$H90*I90)</f>
        <v/>
      </c>
      <c r="N90" s="23" t="str">
        <f>IF($D89="","",$H90*J90)</f>
        <v/>
      </c>
      <c r="O90" s="23" t="str">
        <f>IF($D89="","",$H90*K90)</f>
        <v/>
      </c>
      <c r="P90" s="57" t="str">
        <f>IF($D89="","",$H90*L90)</f>
        <v/>
      </c>
    </row>
    <row r="91" spans="1:16" x14ac:dyDescent="0.25">
      <c r="A91" s="292" t="str">
        <f>IF(A32="","",A32)</f>
        <v/>
      </c>
      <c r="B91" s="52" t="str">
        <f t="shared" si="99"/>
        <v>Glas</v>
      </c>
      <c r="C91" s="52" t="str">
        <f t="shared" si="100"/>
        <v/>
      </c>
      <c r="D91" s="287"/>
      <c r="E91" s="267"/>
      <c r="F91" s="267"/>
      <c r="G91" s="62" t="str">
        <f t="shared" si="101"/>
        <v/>
      </c>
      <c r="H91" s="23" t="str">
        <f>IF(C32="","",D91*G91)</f>
        <v/>
      </c>
      <c r="I91" s="65" t="str">
        <f t="shared" ref="I91" si="199">IF(D91="","",0.43)</f>
        <v/>
      </c>
      <c r="J91" s="22" t="str">
        <f t="shared" ref="J91" si="200">IF(D91="","",0)</f>
        <v/>
      </c>
      <c r="K91" s="22" t="str">
        <f t="shared" ref="K91" si="201">IF(D91="","",0.195)</f>
        <v/>
      </c>
      <c r="L91" s="22" t="str">
        <f t="shared" ref="L91" si="202">IF(D91="","",0.91)</f>
        <v/>
      </c>
      <c r="M91" s="23" t="str">
        <f t="shared" ref="M91" si="203">IF($D91="","",$H91*I91)</f>
        <v/>
      </c>
      <c r="N91" s="23" t="str">
        <f t="shared" ref="N91" si="204">IF($D91="","",$H91*J91)</f>
        <v/>
      </c>
      <c r="O91" s="23" t="str">
        <f t="shared" ref="O91" si="205">IF($D91="","",$H91*K91)</f>
        <v/>
      </c>
      <c r="P91" s="57" t="str">
        <f t="shared" ref="P91" si="206">IF($D91="","",$H91*L91)</f>
        <v/>
      </c>
    </row>
    <row r="92" spans="1:16" x14ac:dyDescent="0.25">
      <c r="A92" s="293"/>
      <c r="B92" s="52" t="str">
        <f t="shared" si="99"/>
        <v>Rahmen</v>
      </c>
      <c r="C92" s="52" t="str">
        <f t="shared" si="100"/>
        <v/>
      </c>
      <c r="D92" s="288"/>
      <c r="E92" s="267"/>
      <c r="F92" s="267"/>
      <c r="G92" s="62" t="str">
        <f t="shared" si="101"/>
        <v/>
      </c>
      <c r="H92" s="23" t="str">
        <f>IF(C33="","",D91*G92)</f>
        <v/>
      </c>
      <c r="I92" s="65" t="str">
        <f>IF(D91="","",0.43)</f>
        <v/>
      </c>
      <c r="J92" s="22" t="str">
        <f>IF(D91="","",0)</f>
        <v/>
      </c>
      <c r="K92" s="22" t="str">
        <f>IF(D91="","",0.195)</f>
        <v/>
      </c>
      <c r="L92" s="22" t="str">
        <f>IF(D91="","",0.91)</f>
        <v/>
      </c>
      <c r="M92" s="23" t="str">
        <f>IF($D91="","",$H92*I92)</f>
        <v/>
      </c>
      <c r="N92" s="23" t="str">
        <f>IF($D91="","",$H92*J92)</f>
        <v/>
      </c>
      <c r="O92" s="23" t="str">
        <f>IF($D91="","",$H92*K92)</f>
        <v/>
      </c>
      <c r="P92" s="57" t="str">
        <f>IF($D91="","",$H92*L92)</f>
        <v/>
      </c>
    </row>
    <row r="93" spans="1:16" x14ac:dyDescent="0.25">
      <c r="A93" s="292" t="str">
        <f>IF(A34="","",A34)</f>
        <v/>
      </c>
      <c r="B93" s="52" t="str">
        <f t="shared" si="99"/>
        <v>Glas</v>
      </c>
      <c r="C93" s="52" t="str">
        <f t="shared" si="100"/>
        <v/>
      </c>
      <c r="D93" s="287"/>
      <c r="E93" s="267"/>
      <c r="F93" s="267"/>
      <c r="G93" s="62" t="str">
        <f t="shared" si="101"/>
        <v/>
      </c>
      <c r="H93" s="23" t="str">
        <f>IF(C34="","",D93*G93)</f>
        <v/>
      </c>
      <c r="I93" s="65" t="str">
        <f t="shared" ref="I93" si="207">IF(D93="","",0.43)</f>
        <v/>
      </c>
      <c r="J93" s="22" t="str">
        <f t="shared" ref="J93" si="208">IF(D93="","",0)</f>
        <v/>
      </c>
      <c r="K93" s="22" t="str">
        <f t="shared" ref="K93" si="209">IF(D93="","",0.195)</f>
        <v/>
      </c>
      <c r="L93" s="22" t="str">
        <f t="shared" ref="L93" si="210">IF(D93="","",0.91)</f>
        <v/>
      </c>
      <c r="M93" s="23" t="str">
        <f t="shared" ref="M93" si="211">IF($D93="","",$H93*I93)</f>
        <v/>
      </c>
      <c r="N93" s="23" t="str">
        <f t="shared" ref="N93" si="212">IF($D93="","",$H93*J93)</f>
        <v/>
      </c>
      <c r="O93" s="23" t="str">
        <f t="shared" ref="O93" si="213">IF($D93="","",$H93*K93)</f>
        <v/>
      </c>
      <c r="P93" s="57" t="str">
        <f t="shared" ref="P93" si="214">IF($D93="","",$H93*L93)</f>
        <v/>
      </c>
    </row>
    <row r="94" spans="1:16" x14ac:dyDescent="0.25">
      <c r="A94" s="293"/>
      <c r="B94" s="52" t="str">
        <f t="shared" si="99"/>
        <v>Rahmen</v>
      </c>
      <c r="C94" s="52" t="str">
        <f t="shared" si="100"/>
        <v/>
      </c>
      <c r="D94" s="288"/>
      <c r="E94" s="267"/>
      <c r="F94" s="267"/>
      <c r="G94" s="62" t="str">
        <f t="shared" si="101"/>
        <v/>
      </c>
      <c r="H94" s="23" t="str">
        <f>IF(C35="","",D93*G94)</f>
        <v/>
      </c>
      <c r="I94" s="65" t="str">
        <f>IF(D93="","",0.43)</f>
        <v/>
      </c>
      <c r="J94" s="22" t="str">
        <f>IF(D93="","",0)</f>
        <v/>
      </c>
      <c r="K94" s="22" t="str">
        <f>IF(D93="","",0.195)</f>
        <v/>
      </c>
      <c r="L94" s="22" t="str">
        <f>IF(D93="","",0.91)</f>
        <v/>
      </c>
      <c r="M94" s="23" t="str">
        <f>IF($D93="","",$H94*I94)</f>
        <v/>
      </c>
      <c r="N94" s="23" t="str">
        <f>IF($D93="","",$H94*J94)</f>
        <v/>
      </c>
      <c r="O94" s="23" t="str">
        <f>IF($D93="","",$H94*K94)</f>
        <v/>
      </c>
      <c r="P94" s="57" t="str">
        <f>IF($D93="","",$H94*L94)</f>
        <v/>
      </c>
    </row>
    <row r="95" spans="1:16" x14ac:dyDescent="0.25">
      <c r="A95" s="292" t="str">
        <f>IF(A36="","",A36)</f>
        <v/>
      </c>
      <c r="B95" s="52" t="str">
        <f t="shared" si="99"/>
        <v>Glas</v>
      </c>
      <c r="C95" s="52" t="str">
        <f t="shared" si="100"/>
        <v/>
      </c>
      <c r="D95" s="287"/>
      <c r="E95" s="267"/>
      <c r="F95" s="267"/>
      <c r="G95" s="62" t="str">
        <f t="shared" si="101"/>
        <v/>
      </c>
      <c r="H95" s="23" t="str">
        <f>IF(C36="","",D95*G95)</f>
        <v/>
      </c>
      <c r="I95" s="65" t="str">
        <f t="shared" ref="I95" si="215">IF(D95="","",0.43)</f>
        <v/>
      </c>
      <c r="J95" s="22" t="str">
        <f t="shared" ref="J95" si="216">IF(D95="","",0)</f>
        <v/>
      </c>
      <c r="K95" s="22" t="str">
        <f t="shared" ref="K95" si="217">IF(D95="","",0.195)</f>
        <v/>
      </c>
      <c r="L95" s="22" t="str">
        <f t="shared" ref="L95" si="218">IF(D95="","",0.91)</f>
        <v/>
      </c>
      <c r="M95" s="23" t="str">
        <f t="shared" ref="M95" si="219">IF($D95="","",$H95*I95)</f>
        <v/>
      </c>
      <c r="N95" s="23" t="str">
        <f t="shared" ref="N95" si="220">IF($D95="","",$H95*J95)</f>
        <v/>
      </c>
      <c r="O95" s="23" t="str">
        <f t="shared" ref="O95" si="221">IF($D95="","",$H95*K95)</f>
        <v/>
      </c>
      <c r="P95" s="57" t="str">
        <f t="shared" ref="P95" si="222">IF($D95="","",$H95*L95)</f>
        <v/>
      </c>
    </row>
    <row r="96" spans="1:16" x14ac:dyDescent="0.25">
      <c r="A96" s="293"/>
      <c r="B96" s="52" t="str">
        <f t="shared" si="99"/>
        <v>Rahmen</v>
      </c>
      <c r="C96" s="52" t="str">
        <f t="shared" si="100"/>
        <v/>
      </c>
      <c r="D96" s="288"/>
      <c r="E96" s="267"/>
      <c r="F96" s="267"/>
      <c r="G96" s="62" t="str">
        <f t="shared" si="101"/>
        <v/>
      </c>
      <c r="H96" s="23" t="str">
        <f>IF(C37="","",D95*G96)</f>
        <v/>
      </c>
      <c r="I96" s="65" t="str">
        <f>IF(D95="","",0.43)</f>
        <v/>
      </c>
      <c r="J96" s="22" t="str">
        <f>IF(D95="","",0)</f>
        <v/>
      </c>
      <c r="K96" s="22" t="str">
        <f>IF(D95="","",0.195)</f>
        <v/>
      </c>
      <c r="L96" s="22" t="str">
        <f>IF(D95="","",0.91)</f>
        <v/>
      </c>
      <c r="M96" s="23" t="str">
        <f>IF($D95="","",$H96*I96)</f>
        <v/>
      </c>
      <c r="N96" s="23" t="str">
        <f>IF($D95="","",$H96*J96)</f>
        <v/>
      </c>
      <c r="O96" s="23" t="str">
        <f>IF($D95="","",$H96*K96)</f>
        <v/>
      </c>
      <c r="P96" s="57" t="str">
        <f>IF($D95="","",$H96*L96)</f>
        <v/>
      </c>
    </row>
    <row r="97" spans="1:16" x14ac:dyDescent="0.25">
      <c r="A97" s="292" t="str">
        <f>IF(A38="","",A38)</f>
        <v/>
      </c>
      <c r="B97" s="52" t="str">
        <f t="shared" ref="B97:B116" si="223">B38</f>
        <v>Glas</v>
      </c>
      <c r="C97" s="52" t="str">
        <f t="shared" ref="C97:C116" si="224">IF(C38="","",C38)</f>
        <v/>
      </c>
      <c r="D97" s="287"/>
      <c r="E97" s="267"/>
      <c r="F97" s="267"/>
      <c r="G97" s="62" t="str">
        <f t="shared" ref="G97:G116" si="225">IF(C38="","",G38)</f>
        <v/>
      </c>
      <c r="H97" s="23" t="str">
        <f>IF(C38="","",D97*G97)</f>
        <v/>
      </c>
      <c r="I97" s="65" t="str">
        <f t="shared" ref="I97" si="226">IF(D97="","",0.43)</f>
        <v/>
      </c>
      <c r="J97" s="22" t="str">
        <f t="shared" ref="J97" si="227">IF(D97="","",0)</f>
        <v/>
      </c>
      <c r="K97" s="22" t="str">
        <f t="shared" ref="K97" si="228">IF(D97="","",0.195)</f>
        <v/>
      </c>
      <c r="L97" s="22" t="str">
        <f t="shared" ref="L97" si="229">IF(D97="","",0.91)</f>
        <v/>
      </c>
      <c r="M97" s="23" t="str">
        <f t="shared" ref="M97" si="230">IF($D97="","",$H97*I97)</f>
        <v/>
      </c>
      <c r="N97" s="23" t="str">
        <f t="shared" ref="N97" si="231">IF($D97="","",$H97*J97)</f>
        <v/>
      </c>
      <c r="O97" s="23" t="str">
        <f t="shared" ref="O97" si="232">IF($D97="","",$H97*K97)</f>
        <v/>
      </c>
      <c r="P97" s="57" t="str">
        <f t="shared" ref="P97" si="233">IF($D97="","",$H97*L97)</f>
        <v/>
      </c>
    </row>
    <row r="98" spans="1:16" x14ac:dyDescent="0.25">
      <c r="A98" s="293"/>
      <c r="B98" s="52" t="str">
        <f t="shared" si="223"/>
        <v>Rahmen</v>
      </c>
      <c r="C98" s="52" t="str">
        <f t="shared" si="224"/>
        <v/>
      </c>
      <c r="D98" s="288"/>
      <c r="E98" s="267"/>
      <c r="F98" s="267"/>
      <c r="G98" s="62" t="str">
        <f t="shared" si="225"/>
        <v/>
      </c>
      <c r="H98" s="23" t="str">
        <f>IF(C39="","",D97*G98)</f>
        <v/>
      </c>
      <c r="I98" s="65" t="str">
        <f>IF(D97="","",0.43)</f>
        <v/>
      </c>
      <c r="J98" s="22" t="str">
        <f>IF(D97="","",0)</f>
        <v/>
      </c>
      <c r="K98" s="22" t="str">
        <f>IF(D97="","",0.195)</f>
        <v/>
      </c>
      <c r="L98" s="22" t="str">
        <f>IF(D97="","",0.91)</f>
        <v/>
      </c>
      <c r="M98" s="23" t="str">
        <f>IF($D97="","",$H98*I98)</f>
        <v/>
      </c>
      <c r="N98" s="23" t="str">
        <f>IF($D97="","",$H98*J98)</f>
        <v/>
      </c>
      <c r="O98" s="23" t="str">
        <f>IF($D97="","",$H98*K98)</f>
        <v/>
      </c>
      <c r="P98" s="57" t="str">
        <f>IF($D97="","",$H98*L98)</f>
        <v/>
      </c>
    </row>
    <row r="99" spans="1:16" x14ac:dyDescent="0.25">
      <c r="A99" s="292" t="str">
        <f>IF(A40="","",A40)</f>
        <v/>
      </c>
      <c r="B99" s="52" t="str">
        <f t="shared" si="223"/>
        <v>Glas</v>
      </c>
      <c r="C99" s="52" t="str">
        <f t="shared" si="224"/>
        <v/>
      </c>
      <c r="D99" s="287"/>
      <c r="E99" s="267"/>
      <c r="F99" s="267"/>
      <c r="G99" s="62" t="str">
        <f t="shared" si="225"/>
        <v/>
      </c>
      <c r="H99" s="23" t="str">
        <f>IF(C40="","",D99*G99)</f>
        <v/>
      </c>
      <c r="I99" s="65" t="str">
        <f t="shared" ref="I99" si="234">IF(D99="","",0.43)</f>
        <v/>
      </c>
      <c r="J99" s="22" t="str">
        <f t="shared" ref="J99" si="235">IF(D99="","",0)</f>
        <v/>
      </c>
      <c r="K99" s="22" t="str">
        <f t="shared" ref="K99" si="236">IF(D99="","",0.195)</f>
        <v/>
      </c>
      <c r="L99" s="22" t="str">
        <f t="shared" ref="L99" si="237">IF(D99="","",0.91)</f>
        <v/>
      </c>
      <c r="M99" s="23" t="str">
        <f t="shared" ref="M99" si="238">IF($D99="","",$H99*I99)</f>
        <v/>
      </c>
      <c r="N99" s="23" t="str">
        <f t="shared" ref="N99" si="239">IF($D99="","",$H99*J99)</f>
        <v/>
      </c>
      <c r="O99" s="23" t="str">
        <f t="shared" ref="O99" si="240">IF($D99="","",$H99*K99)</f>
        <v/>
      </c>
      <c r="P99" s="57" t="str">
        <f t="shared" ref="P99" si="241">IF($D99="","",$H99*L99)</f>
        <v/>
      </c>
    </row>
    <row r="100" spans="1:16" x14ac:dyDescent="0.25">
      <c r="A100" s="293"/>
      <c r="B100" s="52" t="str">
        <f t="shared" si="223"/>
        <v>Rahmen</v>
      </c>
      <c r="C100" s="52" t="str">
        <f t="shared" si="224"/>
        <v/>
      </c>
      <c r="D100" s="288"/>
      <c r="E100" s="267"/>
      <c r="F100" s="267"/>
      <c r="G100" s="62" t="str">
        <f t="shared" si="225"/>
        <v/>
      </c>
      <c r="H100" s="23" t="str">
        <f>IF(C41="","",D99*G100)</f>
        <v/>
      </c>
      <c r="I100" s="65" t="str">
        <f>IF(D99="","",0.43)</f>
        <v/>
      </c>
      <c r="J100" s="22" t="str">
        <f>IF(D99="","",0)</f>
        <v/>
      </c>
      <c r="K100" s="22" t="str">
        <f>IF(D99="","",0.195)</f>
        <v/>
      </c>
      <c r="L100" s="22" t="str">
        <f>IF(D99="","",0.91)</f>
        <v/>
      </c>
      <c r="M100" s="23" t="str">
        <f>IF($D99="","",$H100*I100)</f>
        <v/>
      </c>
      <c r="N100" s="23" t="str">
        <f>IF($D99="","",$H100*J100)</f>
        <v/>
      </c>
      <c r="O100" s="23" t="str">
        <f>IF($D99="","",$H100*K100)</f>
        <v/>
      </c>
      <c r="P100" s="57" t="str">
        <f>IF($D99="","",$H100*L100)</f>
        <v/>
      </c>
    </row>
    <row r="101" spans="1:16" x14ac:dyDescent="0.25">
      <c r="A101" s="292" t="str">
        <f>IF(A42="","",A42)</f>
        <v/>
      </c>
      <c r="B101" s="52" t="str">
        <f t="shared" si="223"/>
        <v>Glas</v>
      </c>
      <c r="C101" s="52" t="str">
        <f t="shared" si="224"/>
        <v/>
      </c>
      <c r="D101" s="287"/>
      <c r="E101" s="267"/>
      <c r="F101" s="267"/>
      <c r="G101" s="62" t="str">
        <f t="shared" si="225"/>
        <v/>
      </c>
      <c r="H101" s="23" t="str">
        <f>IF(C42="","",D101*G101)</f>
        <v/>
      </c>
      <c r="I101" s="65" t="str">
        <f t="shared" ref="I101" si="242">IF(D101="","",0.43)</f>
        <v/>
      </c>
      <c r="J101" s="22" t="str">
        <f t="shared" ref="J101" si="243">IF(D101="","",0)</f>
        <v/>
      </c>
      <c r="K101" s="22" t="str">
        <f t="shared" ref="K101" si="244">IF(D101="","",0.195)</f>
        <v/>
      </c>
      <c r="L101" s="22" t="str">
        <f t="shared" ref="L101" si="245">IF(D101="","",0.91)</f>
        <v/>
      </c>
      <c r="M101" s="23" t="str">
        <f t="shared" ref="M101" si="246">IF($D101="","",$H101*I101)</f>
        <v/>
      </c>
      <c r="N101" s="23" t="str">
        <f t="shared" ref="N101" si="247">IF($D101="","",$H101*J101)</f>
        <v/>
      </c>
      <c r="O101" s="23" t="str">
        <f t="shared" ref="O101" si="248">IF($D101="","",$H101*K101)</f>
        <v/>
      </c>
      <c r="P101" s="57" t="str">
        <f t="shared" ref="P101" si="249">IF($D101="","",$H101*L101)</f>
        <v/>
      </c>
    </row>
    <row r="102" spans="1:16" x14ac:dyDescent="0.25">
      <c r="A102" s="293"/>
      <c r="B102" s="52" t="str">
        <f t="shared" si="223"/>
        <v>Rahmen</v>
      </c>
      <c r="C102" s="52" t="str">
        <f t="shared" si="224"/>
        <v/>
      </c>
      <c r="D102" s="288"/>
      <c r="E102" s="267"/>
      <c r="F102" s="267"/>
      <c r="G102" s="62" t="str">
        <f t="shared" si="225"/>
        <v/>
      </c>
      <c r="H102" s="23" t="str">
        <f>IF(C43="","",D101*G102)</f>
        <v/>
      </c>
      <c r="I102" s="65" t="str">
        <f>IF(D101="","",0.43)</f>
        <v/>
      </c>
      <c r="J102" s="22" t="str">
        <f>IF(D101="","",0)</f>
        <v/>
      </c>
      <c r="K102" s="22" t="str">
        <f>IF(D101="","",0.195)</f>
        <v/>
      </c>
      <c r="L102" s="22" t="str">
        <f>IF(D101="","",0.91)</f>
        <v/>
      </c>
      <c r="M102" s="23" t="str">
        <f>IF($D101="","",$H102*I102)</f>
        <v/>
      </c>
      <c r="N102" s="23" t="str">
        <f>IF($D101="","",$H102*J102)</f>
        <v/>
      </c>
      <c r="O102" s="23" t="str">
        <f>IF($D101="","",$H102*K102)</f>
        <v/>
      </c>
      <c r="P102" s="57" t="str">
        <f>IF($D101="","",$H102*L102)</f>
        <v/>
      </c>
    </row>
    <row r="103" spans="1:16" x14ac:dyDescent="0.25">
      <c r="A103" s="292" t="str">
        <f>IF(A44="","",A44)</f>
        <v/>
      </c>
      <c r="B103" s="52" t="str">
        <f t="shared" si="223"/>
        <v>Glas</v>
      </c>
      <c r="C103" s="52" t="str">
        <f t="shared" si="224"/>
        <v/>
      </c>
      <c r="D103" s="287"/>
      <c r="E103" s="267"/>
      <c r="F103" s="267"/>
      <c r="G103" s="62" t="str">
        <f t="shared" si="225"/>
        <v/>
      </c>
      <c r="H103" s="23" t="str">
        <f>IF(C44="","",D103*G103)</f>
        <v/>
      </c>
      <c r="I103" s="65" t="str">
        <f t="shared" ref="I103" si="250">IF(D103="","",0.43)</f>
        <v/>
      </c>
      <c r="J103" s="22" t="str">
        <f t="shared" ref="J103" si="251">IF(D103="","",0)</f>
        <v/>
      </c>
      <c r="K103" s="22" t="str">
        <f t="shared" ref="K103" si="252">IF(D103="","",0.195)</f>
        <v/>
      </c>
      <c r="L103" s="22" t="str">
        <f t="shared" ref="L103" si="253">IF(D103="","",0.91)</f>
        <v/>
      </c>
      <c r="M103" s="23" t="str">
        <f t="shared" ref="M103" si="254">IF($D103="","",$H103*I103)</f>
        <v/>
      </c>
      <c r="N103" s="23" t="str">
        <f t="shared" ref="N103" si="255">IF($D103="","",$H103*J103)</f>
        <v/>
      </c>
      <c r="O103" s="23" t="str">
        <f t="shared" ref="O103" si="256">IF($D103="","",$H103*K103)</f>
        <v/>
      </c>
      <c r="P103" s="57" t="str">
        <f t="shared" ref="P103" si="257">IF($D103="","",$H103*L103)</f>
        <v/>
      </c>
    </row>
    <row r="104" spans="1:16" x14ac:dyDescent="0.25">
      <c r="A104" s="293"/>
      <c r="B104" s="52" t="str">
        <f t="shared" si="223"/>
        <v>Rahmen</v>
      </c>
      <c r="C104" s="52" t="str">
        <f t="shared" si="224"/>
        <v/>
      </c>
      <c r="D104" s="288"/>
      <c r="E104" s="267"/>
      <c r="F104" s="267"/>
      <c r="G104" s="62" t="str">
        <f t="shared" si="225"/>
        <v/>
      </c>
      <c r="H104" s="23" t="str">
        <f>IF(C45="","",D103*G104)</f>
        <v/>
      </c>
      <c r="I104" s="65" t="str">
        <f>IF(D103="","",0.43)</f>
        <v/>
      </c>
      <c r="J104" s="22" t="str">
        <f>IF(D103="","",0)</f>
        <v/>
      </c>
      <c r="K104" s="22" t="str">
        <f>IF(D103="","",0.195)</f>
        <v/>
      </c>
      <c r="L104" s="22" t="str">
        <f>IF(D103="","",0.91)</f>
        <v/>
      </c>
      <c r="M104" s="23" t="str">
        <f>IF($D103="","",$H104*I104)</f>
        <v/>
      </c>
      <c r="N104" s="23" t="str">
        <f>IF($D103="","",$H104*J104)</f>
        <v/>
      </c>
      <c r="O104" s="23" t="str">
        <f>IF($D103="","",$H104*K104)</f>
        <v/>
      </c>
      <c r="P104" s="57" t="str">
        <f>IF($D103="","",$H104*L104)</f>
        <v/>
      </c>
    </row>
    <row r="105" spans="1:16" x14ac:dyDescent="0.25">
      <c r="A105" s="292" t="str">
        <f>IF(A46="","",A46)</f>
        <v/>
      </c>
      <c r="B105" s="52" t="str">
        <f t="shared" si="223"/>
        <v>Glas</v>
      </c>
      <c r="C105" s="52" t="str">
        <f t="shared" si="224"/>
        <v/>
      </c>
      <c r="D105" s="287"/>
      <c r="E105" s="267"/>
      <c r="F105" s="267"/>
      <c r="G105" s="62" t="str">
        <f t="shared" si="225"/>
        <v/>
      </c>
      <c r="H105" s="23" t="str">
        <f>IF(C46="","",D105*G105)</f>
        <v/>
      </c>
      <c r="I105" s="65" t="str">
        <f t="shared" ref="I105" si="258">IF(D105="","",0.43)</f>
        <v/>
      </c>
      <c r="J105" s="22" t="str">
        <f t="shared" ref="J105" si="259">IF(D105="","",0)</f>
        <v/>
      </c>
      <c r="K105" s="22" t="str">
        <f t="shared" ref="K105" si="260">IF(D105="","",0.195)</f>
        <v/>
      </c>
      <c r="L105" s="22" t="str">
        <f t="shared" ref="L105" si="261">IF(D105="","",0.91)</f>
        <v/>
      </c>
      <c r="M105" s="23" t="str">
        <f t="shared" ref="M105" si="262">IF($D105="","",$H105*I105)</f>
        <v/>
      </c>
      <c r="N105" s="23" t="str">
        <f t="shared" ref="N105" si="263">IF($D105="","",$H105*J105)</f>
        <v/>
      </c>
      <c r="O105" s="23" t="str">
        <f t="shared" ref="O105" si="264">IF($D105="","",$H105*K105)</f>
        <v/>
      </c>
      <c r="P105" s="57" t="str">
        <f t="shared" ref="P105" si="265">IF($D105="","",$H105*L105)</f>
        <v/>
      </c>
    </row>
    <row r="106" spans="1:16" x14ac:dyDescent="0.25">
      <c r="A106" s="293"/>
      <c r="B106" s="52" t="str">
        <f t="shared" si="223"/>
        <v>Rahmen</v>
      </c>
      <c r="C106" s="52" t="str">
        <f t="shared" si="224"/>
        <v/>
      </c>
      <c r="D106" s="288"/>
      <c r="E106" s="267"/>
      <c r="F106" s="267"/>
      <c r="G106" s="62" t="str">
        <f t="shared" si="225"/>
        <v/>
      </c>
      <c r="H106" s="23" t="str">
        <f>IF(C47="","",D105*G106)</f>
        <v/>
      </c>
      <c r="I106" s="65" t="str">
        <f>IF(D105="","",0.43)</f>
        <v/>
      </c>
      <c r="J106" s="22" t="str">
        <f>IF(D105="","",0)</f>
        <v/>
      </c>
      <c r="K106" s="22" t="str">
        <f>IF(D105="","",0.195)</f>
        <v/>
      </c>
      <c r="L106" s="22" t="str">
        <f>IF(D105="","",0.91)</f>
        <v/>
      </c>
      <c r="M106" s="23" t="str">
        <f>IF($D105="","",$H106*I106)</f>
        <v/>
      </c>
      <c r="N106" s="23" t="str">
        <f>IF($D105="","",$H106*J106)</f>
        <v/>
      </c>
      <c r="O106" s="23" t="str">
        <f>IF($D105="","",$H106*K106)</f>
        <v/>
      </c>
      <c r="P106" s="57" t="str">
        <f>IF($D105="","",$H106*L106)</f>
        <v/>
      </c>
    </row>
    <row r="107" spans="1:16" x14ac:dyDescent="0.25">
      <c r="A107" s="292" t="str">
        <f>IF(A48="","",A48)</f>
        <v/>
      </c>
      <c r="B107" s="52" t="str">
        <f t="shared" si="223"/>
        <v>Glas</v>
      </c>
      <c r="C107" s="52" t="str">
        <f t="shared" si="224"/>
        <v/>
      </c>
      <c r="D107" s="287"/>
      <c r="E107" s="267"/>
      <c r="F107" s="267"/>
      <c r="G107" s="62" t="str">
        <f t="shared" si="225"/>
        <v/>
      </c>
      <c r="H107" s="23" t="str">
        <f>IF(C48="","",D107*G107)</f>
        <v/>
      </c>
      <c r="I107" s="65" t="str">
        <f t="shared" ref="I107" si="266">IF(D107="","",0.43)</f>
        <v/>
      </c>
      <c r="J107" s="22" t="str">
        <f t="shared" ref="J107" si="267">IF(D107="","",0)</f>
        <v/>
      </c>
      <c r="K107" s="22" t="str">
        <f t="shared" ref="K107" si="268">IF(D107="","",0.195)</f>
        <v/>
      </c>
      <c r="L107" s="22" t="str">
        <f t="shared" ref="L107" si="269">IF(D107="","",0.91)</f>
        <v/>
      </c>
      <c r="M107" s="23" t="str">
        <f t="shared" ref="M107" si="270">IF($D107="","",$H107*I107)</f>
        <v/>
      </c>
      <c r="N107" s="23" t="str">
        <f t="shared" ref="N107" si="271">IF($D107="","",$H107*J107)</f>
        <v/>
      </c>
      <c r="O107" s="23" t="str">
        <f t="shared" ref="O107" si="272">IF($D107="","",$H107*K107)</f>
        <v/>
      </c>
      <c r="P107" s="57" t="str">
        <f t="shared" ref="P107" si="273">IF($D107="","",$H107*L107)</f>
        <v/>
      </c>
    </row>
    <row r="108" spans="1:16" x14ac:dyDescent="0.25">
      <c r="A108" s="293"/>
      <c r="B108" s="52" t="str">
        <f t="shared" si="223"/>
        <v>Rahmen</v>
      </c>
      <c r="C108" s="52" t="str">
        <f t="shared" si="224"/>
        <v/>
      </c>
      <c r="D108" s="288"/>
      <c r="E108" s="267"/>
      <c r="F108" s="267"/>
      <c r="G108" s="62" t="str">
        <f t="shared" si="225"/>
        <v/>
      </c>
      <c r="H108" s="23" t="str">
        <f>IF(C49="","",D107*G108)</f>
        <v/>
      </c>
      <c r="I108" s="65" t="str">
        <f>IF(D107="","",0.43)</f>
        <v/>
      </c>
      <c r="J108" s="22" t="str">
        <f>IF(D107="","",0)</f>
        <v/>
      </c>
      <c r="K108" s="22" t="str">
        <f>IF(D107="","",0.195)</f>
        <v/>
      </c>
      <c r="L108" s="22" t="str">
        <f>IF(D107="","",0.91)</f>
        <v/>
      </c>
      <c r="M108" s="23" t="str">
        <f>IF($D107="","",$H108*I108)</f>
        <v/>
      </c>
      <c r="N108" s="23" t="str">
        <f>IF($D107="","",$H108*J108)</f>
        <v/>
      </c>
      <c r="O108" s="23" t="str">
        <f>IF($D107="","",$H108*K108)</f>
        <v/>
      </c>
      <c r="P108" s="57" t="str">
        <f>IF($D107="","",$H108*L108)</f>
        <v/>
      </c>
    </row>
    <row r="109" spans="1:16" x14ac:dyDescent="0.25">
      <c r="A109" s="292" t="str">
        <f>IF(A50="","",A50)</f>
        <v/>
      </c>
      <c r="B109" s="52" t="str">
        <f t="shared" si="223"/>
        <v>Glas</v>
      </c>
      <c r="C109" s="52" t="str">
        <f t="shared" si="224"/>
        <v/>
      </c>
      <c r="D109" s="287"/>
      <c r="E109" s="267"/>
      <c r="F109" s="267"/>
      <c r="G109" s="62" t="str">
        <f t="shared" si="225"/>
        <v/>
      </c>
      <c r="H109" s="23" t="str">
        <f>IF(C50="","",D109*G109)</f>
        <v/>
      </c>
      <c r="I109" s="65" t="str">
        <f t="shared" ref="I109" si="274">IF(D109="","",0.43)</f>
        <v/>
      </c>
      <c r="J109" s="22" t="str">
        <f t="shared" ref="J109" si="275">IF(D109="","",0)</f>
        <v/>
      </c>
      <c r="K109" s="22" t="str">
        <f t="shared" ref="K109" si="276">IF(D109="","",0.195)</f>
        <v/>
      </c>
      <c r="L109" s="22" t="str">
        <f t="shared" ref="L109" si="277">IF(D109="","",0.91)</f>
        <v/>
      </c>
      <c r="M109" s="23" t="str">
        <f t="shared" ref="M109" si="278">IF($D109="","",$H109*I109)</f>
        <v/>
      </c>
      <c r="N109" s="23" t="str">
        <f t="shared" ref="N109" si="279">IF($D109="","",$H109*J109)</f>
        <v/>
      </c>
      <c r="O109" s="23" t="str">
        <f t="shared" ref="O109" si="280">IF($D109="","",$H109*K109)</f>
        <v/>
      </c>
      <c r="P109" s="57" t="str">
        <f t="shared" ref="P109" si="281">IF($D109="","",$H109*L109)</f>
        <v/>
      </c>
    </row>
    <row r="110" spans="1:16" x14ac:dyDescent="0.25">
      <c r="A110" s="293"/>
      <c r="B110" s="52" t="str">
        <f t="shared" si="223"/>
        <v>Rahmen</v>
      </c>
      <c r="C110" s="52" t="str">
        <f t="shared" si="224"/>
        <v/>
      </c>
      <c r="D110" s="288"/>
      <c r="E110" s="267"/>
      <c r="F110" s="267"/>
      <c r="G110" s="62" t="str">
        <f t="shared" si="225"/>
        <v/>
      </c>
      <c r="H110" s="23" t="str">
        <f>IF(C51="","",D109*G110)</f>
        <v/>
      </c>
      <c r="I110" s="65" t="str">
        <f>IF(D109="","",0.43)</f>
        <v/>
      </c>
      <c r="J110" s="22" t="str">
        <f>IF(D109="","",0)</f>
        <v/>
      </c>
      <c r="K110" s="22" t="str">
        <f>IF(D109="","",0.195)</f>
        <v/>
      </c>
      <c r="L110" s="22" t="str">
        <f>IF(D109="","",0.91)</f>
        <v/>
      </c>
      <c r="M110" s="23" t="str">
        <f>IF($D109="","",$H110*I110)</f>
        <v/>
      </c>
      <c r="N110" s="23" t="str">
        <f>IF($D109="","",$H110*J110)</f>
        <v/>
      </c>
      <c r="O110" s="23" t="str">
        <f>IF($D109="","",$H110*K110)</f>
        <v/>
      </c>
      <c r="P110" s="57" t="str">
        <f>IF($D109="","",$H110*L110)</f>
        <v/>
      </c>
    </row>
    <row r="111" spans="1:16" x14ac:dyDescent="0.25">
      <c r="A111" s="292" t="str">
        <f>IF(A52="","",A52)</f>
        <v/>
      </c>
      <c r="B111" s="52" t="str">
        <f t="shared" si="223"/>
        <v>Glas</v>
      </c>
      <c r="C111" s="52" t="str">
        <f t="shared" si="224"/>
        <v/>
      </c>
      <c r="D111" s="287"/>
      <c r="E111" s="267"/>
      <c r="F111" s="267"/>
      <c r="G111" s="62" t="str">
        <f t="shared" si="225"/>
        <v/>
      </c>
      <c r="H111" s="23" t="str">
        <f>IF(C52="","",D111*G111)</f>
        <v/>
      </c>
      <c r="I111" s="65" t="str">
        <f t="shared" ref="I111" si="282">IF(D111="","",0.43)</f>
        <v/>
      </c>
      <c r="J111" s="22" t="str">
        <f t="shared" ref="J111" si="283">IF(D111="","",0)</f>
        <v/>
      </c>
      <c r="K111" s="22" t="str">
        <f t="shared" ref="K111" si="284">IF(D111="","",0.195)</f>
        <v/>
      </c>
      <c r="L111" s="22" t="str">
        <f t="shared" ref="L111" si="285">IF(D111="","",0.91)</f>
        <v/>
      </c>
      <c r="M111" s="23" t="str">
        <f t="shared" ref="M111" si="286">IF($D111="","",$H111*I111)</f>
        <v/>
      </c>
      <c r="N111" s="23" t="str">
        <f t="shared" ref="N111" si="287">IF($D111="","",$H111*J111)</f>
        <v/>
      </c>
      <c r="O111" s="23" t="str">
        <f t="shared" ref="O111" si="288">IF($D111="","",$H111*K111)</f>
        <v/>
      </c>
      <c r="P111" s="57" t="str">
        <f t="shared" ref="P111" si="289">IF($D111="","",$H111*L111)</f>
        <v/>
      </c>
    </row>
    <row r="112" spans="1:16" x14ac:dyDescent="0.25">
      <c r="A112" s="293"/>
      <c r="B112" s="52" t="str">
        <f t="shared" si="223"/>
        <v>Rahmen</v>
      </c>
      <c r="C112" s="52" t="str">
        <f t="shared" si="224"/>
        <v/>
      </c>
      <c r="D112" s="288"/>
      <c r="E112" s="267"/>
      <c r="F112" s="267"/>
      <c r="G112" s="62" t="str">
        <f t="shared" si="225"/>
        <v/>
      </c>
      <c r="H112" s="23" t="str">
        <f>IF(C53="","",D111*G112)</f>
        <v/>
      </c>
      <c r="I112" s="65" t="str">
        <f>IF(D111="","",0.43)</f>
        <v/>
      </c>
      <c r="J112" s="22" t="str">
        <f>IF(D111="","",0)</f>
        <v/>
      </c>
      <c r="K112" s="22" t="str">
        <f>IF(D111="","",0.195)</f>
        <v/>
      </c>
      <c r="L112" s="22" t="str">
        <f>IF(D111="","",0.91)</f>
        <v/>
      </c>
      <c r="M112" s="23" t="str">
        <f>IF($D111="","",$H112*I112)</f>
        <v/>
      </c>
      <c r="N112" s="23" t="str">
        <f>IF($D111="","",$H112*J112)</f>
        <v/>
      </c>
      <c r="O112" s="23" t="str">
        <f>IF($D111="","",$H112*K112)</f>
        <v/>
      </c>
      <c r="P112" s="57" t="str">
        <f>IF($D111="","",$H112*L112)</f>
        <v/>
      </c>
    </row>
    <row r="113" spans="1:16" x14ac:dyDescent="0.25">
      <c r="A113" s="292" t="str">
        <f>IF(A54="","",A54)</f>
        <v/>
      </c>
      <c r="B113" s="52" t="str">
        <f t="shared" si="223"/>
        <v>Glas</v>
      </c>
      <c r="C113" s="52" t="str">
        <f t="shared" si="224"/>
        <v/>
      </c>
      <c r="D113" s="287"/>
      <c r="E113" s="267"/>
      <c r="F113" s="267"/>
      <c r="G113" s="62" t="str">
        <f t="shared" si="225"/>
        <v/>
      </c>
      <c r="H113" s="23" t="str">
        <f>IF(C54="","",D113*G113)</f>
        <v/>
      </c>
      <c r="I113" s="65" t="str">
        <f t="shared" ref="I113" si="290">IF(D113="","",0.43)</f>
        <v/>
      </c>
      <c r="J113" s="22" t="str">
        <f t="shared" ref="J113" si="291">IF(D113="","",0)</f>
        <v/>
      </c>
      <c r="K113" s="22" t="str">
        <f t="shared" ref="K113" si="292">IF(D113="","",0.195)</f>
        <v/>
      </c>
      <c r="L113" s="22" t="str">
        <f t="shared" ref="L113" si="293">IF(D113="","",0.91)</f>
        <v/>
      </c>
      <c r="M113" s="23" t="str">
        <f t="shared" ref="M113" si="294">IF($D113="","",$H113*I113)</f>
        <v/>
      </c>
      <c r="N113" s="23" t="str">
        <f t="shared" ref="N113" si="295">IF($D113="","",$H113*J113)</f>
        <v/>
      </c>
      <c r="O113" s="23" t="str">
        <f t="shared" ref="O113" si="296">IF($D113="","",$H113*K113)</f>
        <v/>
      </c>
      <c r="P113" s="57" t="str">
        <f t="shared" ref="P113" si="297">IF($D113="","",$H113*L113)</f>
        <v/>
      </c>
    </row>
    <row r="114" spans="1:16" x14ac:dyDescent="0.25">
      <c r="A114" s="293"/>
      <c r="B114" s="52" t="str">
        <f t="shared" si="223"/>
        <v>Rahmen</v>
      </c>
      <c r="C114" s="52" t="str">
        <f t="shared" si="224"/>
        <v/>
      </c>
      <c r="D114" s="288"/>
      <c r="E114" s="267"/>
      <c r="F114" s="267"/>
      <c r="G114" s="62" t="str">
        <f t="shared" si="225"/>
        <v/>
      </c>
      <c r="H114" s="23" t="str">
        <f>IF(C55="","",D113*G114)</f>
        <v/>
      </c>
      <c r="I114" s="65" t="str">
        <f>IF(D113="","",0.43)</f>
        <v/>
      </c>
      <c r="J114" s="22" t="str">
        <f>IF(D113="","",0)</f>
        <v/>
      </c>
      <c r="K114" s="22" t="str">
        <f>IF(D113="","",0.195)</f>
        <v/>
      </c>
      <c r="L114" s="22" t="str">
        <f>IF(D113="","",0.91)</f>
        <v/>
      </c>
      <c r="M114" s="23" t="str">
        <f>IF($D113="","",$H114*I114)</f>
        <v/>
      </c>
      <c r="N114" s="23" t="str">
        <f>IF($D113="","",$H114*J114)</f>
        <v/>
      </c>
      <c r="O114" s="23" t="str">
        <f>IF($D113="","",$H114*K114)</f>
        <v/>
      </c>
      <c r="P114" s="57" t="str">
        <f>IF($D113="","",$H114*L114)</f>
        <v/>
      </c>
    </row>
    <row r="115" spans="1:16" x14ac:dyDescent="0.25">
      <c r="A115" s="292" t="str">
        <f>IF(A56="","",A56)</f>
        <v/>
      </c>
      <c r="B115" s="52" t="str">
        <f t="shared" si="223"/>
        <v>Glas</v>
      </c>
      <c r="C115" s="52" t="str">
        <f t="shared" si="224"/>
        <v/>
      </c>
      <c r="D115" s="287"/>
      <c r="E115" s="267"/>
      <c r="F115" s="267"/>
      <c r="G115" s="62" t="str">
        <f t="shared" si="225"/>
        <v/>
      </c>
      <c r="H115" s="23" t="str">
        <f>IF(C56="","",D115*G115)</f>
        <v/>
      </c>
      <c r="I115" s="65" t="str">
        <f t="shared" ref="I115" si="298">IF(D115="","",0.43)</f>
        <v/>
      </c>
      <c r="J115" s="22" t="str">
        <f t="shared" ref="J115" si="299">IF(D115="","",0)</f>
        <v/>
      </c>
      <c r="K115" s="22" t="str">
        <f t="shared" ref="K115" si="300">IF(D115="","",0.195)</f>
        <v/>
      </c>
      <c r="L115" s="22" t="str">
        <f t="shared" ref="L115" si="301">IF(D115="","",0.91)</f>
        <v/>
      </c>
      <c r="M115" s="23" t="str">
        <f t="shared" ref="M115" si="302">IF($D115="","",$H115*I115)</f>
        <v/>
      </c>
      <c r="N115" s="23" t="str">
        <f t="shared" ref="N115" si="303">IF($D115="","",$H115*J115)</f>
        <v/>
      </c>
      <c r="O115" s="23" t="str">
        <f t="shared" ref="O115" si="304">IF($D115="","",$H115*K115)</f>
        <v/>
      </c>
      <c r="P115" s="57" t="str">
        <f t="shared" ref="P115" si="305">IF($D115="","",$H115*L115)</f>
        <v/>
      </c>
    </row>
    <row r="116" spans="1:16" ht="16.5" thickBot="1" x14ac:dyDescent="0.3">
      <c r="A116" s="293"/>
      <c r="B116" s="59" t="str">
        <f t="shared" si="223"/>
        <v>Rahmen</v>
      </c>
      <c r="C116" s="52" t="str">
        <f t="shared" si="224"/>
        <v/>
      </c>
      <c r="D116" s="288"/>
      <c r="E116" s="268"/>
      <c r="F116" s="268"/>
      <c r="G116" s="62" t="str">
        <f t="shared" si="225"/>
        <v/>
      </c>
      <c r="H116" s="23" t="str">
        <f>IF(C57="","",D115*G116)</f>
        <v/>
      </c>
      <c r="I116" s="65" t="str">
        <f>IF(D115="","",0.43)</f>
        <v/>
      </c>
      <c r="J116" s="22" t="str">
        <f>IF(D115="","",0)</f>
        <v/>
      </c>
      <c r="K116" s="22" t="str">
        <f>IF(D115="","",0.195)</f>
        <v/>
      </c>
      <c r="L116" s="22" t="str">
        <f>IF(D115="","",0.91)</f>
        <v/>
      </c>
      <c r="M116" s="23" t="str">
        <f>IF($D115="","",$H116*I116)</f>
        <v/>
      </c>
      <c r="N116" s="23" t="str">
        <f>IF($D115="","",$H116*J116)</f>
        <v/>
      </c>
      <c r="O116" s="23" t="str">
        <f>IF($D115="","",$H116*K116)</f>
        <v/>
      </c>
      <c r="P116" s="57" t="str">
        <f>IF($D115="","",$H116*L116)</f>
        <v/>
      </c>
    </row>
    <row r="117" spans="1:16" ht="16.5" thickBot="1" x14ac:dyDescent="0.3">
      <c r="C117" s="17" t="s">
        <v>18</v>
      </c>
      <c r="M117" s="18">
        <f>SUM(M65:M116)</f>
        <v>41.28</v>
      </c>
      <c r="N117" s="18">
        <f>SUM(N65:N116)</f>
        <v>0</v>
      </c>
      <c r="O117" s="18">
        <f>SUM(O65:O116)</f>
        <v>18.72</v>
      </c>
      <c r="P117" s="19">
        <f>SUM(P65:P116)</f>
        <v>87.36</v>
      </c>
    </row>
    <row r="120" spans="1:16" ht="16.350000000000001" customHeight="1" thickBot="1" x14ac:dyDescent="0.3">
      <c r="D120" s="269"/>
      <c r="E120" s="269"/>
      <c r="F120" s="269"/>
    </row>
    <row r="121" spans="1:16" ht="50.1" customHeight="1" thickBot="1" x14ac:dyDescent="0.3">
      <c r="A121" s="67" t="s">
        <v>23</v>
      </c>
      <c r="B121" s="125"/>
      <c r="C121" s="16"/>
      <c r="D121" s="263" t="s">
        <v>24</v>
      </c>
      <c r="E121" s="265"/>
      <c r="F121" s="279" t="s">
        <v>30</v>
      </c>
      <c r="G121" s="280"/>
      <c r="H121" s="280"/>
      <c r="I121" s="280"/>
      <c r="J121" s="280"/>
      <c r="K121" s="280"/>
      <c r="L121" s="280"/>
      <c r="M121" s="280"/>
      <c r="N121" s="280"/>
      <c r="O121" s="280"/>
      <c r="P121" s="281"/>
    </row>
    <row r="122" spans="1:16" ht="36" customHeight="1" thickBot="1" x14ac:dyDescent="0.3">
      <c r="A122" s="44" t="s">
        <v>31</v>
      </c>
      <c r="B122" s="126"/>
      <c r="C122" s="70"/>
      <c r="D122" s="77" t="s">
        <v>33</v>
      </c>
      <c r="E122" s="78" t="s">
        <v>27</v>
      </c>
      <c r="F122" s="72"/>
      <c r="G122" s="73"/>
      <c r="H122" s="73"/>
      <c r="I122" s="73"/>
      <c r="J122" s="73"/>
      <c r="K122" s="73"/>
      <c r="L122" s="74"/>
      <c r="M122" s="51" t="s">
        <v>7</v>
      </c>
      <c r="N122" s="51" t="s">
        <v>8</v>
      </c>
      <c r="O122" s="51" t="s">
        <v>9</v>
      </c>
      <c r="P122" s="51" t="s">
        <v>15</v>
      </c>
    </row>
    <row r="123" spans="1:16" x14ac:dyDescent="0.25">
      <c r="A123" s="294" t="str">
        <f>IF(A6="","",A6)</f>
        <v>Wohnzimmer, Fenster 2</v>
      </c>
      <c r="B123" s="54" t="str">
        <f t="shared" ref="B123:B170" si="306">B6</f>
        <v>Glas</v>
      </c>
      <c r="C123" s="30" t="str">
        <f t="shared" ref="C123:C154" si="307">IF(C6="","",C6)</f>
        <v>2-fach Isolierglas, 18 mm mit Argon, 2  Beschichtungen, g= 52 %</v>
      </c>
      <c r="D123" s="29">
        <v>35</v>
      </c>
      <c r="E123" s="75">
        <f>IF(D123="","",IF(D123&lt;12,"ungültig",IF(((50/D123))&gt;5,5,IF(((50/D123))&gt;4,4,IF(((50/D123))&gt;3,3,IF(((50/D123))&gt;2,2,IF(((50/D123))&gt;1,1,0)))))))</f>
        <v>1</v>
      </c>
      <c r="F123" s="270"/>
      <c r="G123" s="270"/>
      <c r="H123" s="270"/>
      <c r="I123" s="270"/>
      <c r="J123" s="270"/>
      <c r="K123" s="270"/>
      <c r="L123" s="270"/>
      <c r="M123" s="122">
        <f t="shared" ref="M123:P142" si="308">IF($C6="","",(M6+M65)*($E123+1))</f>
        <v>1604.64</v>
      </c>
      <c r="N123" s="31">
        <f t="shared" si="308"/>
        <v>7.04</v>
      </c>
      <c r="O123" s="31">
        <f t="shared" si="308"/>
        <v>505.36</v>
      </c>
      <c r="P123" s="55">
        <f t="shared" si="308"/>
        <v>2123.6799999999998</v>
      </c>
    </row>
    <row r="124" spans="1:16" x14ac:dyDescent="0.25">
      <c r="A124" s="293"/>
      <c r="B124" s="52" t="str">
        <f t="shared" si="306"/>
        <v>Rahmen</v>
      </c>
      <c r="C124" s="22" t="str">
        <f t="shared" si="307"/>
        <v>PVC-Rahmen 90 mm (5 Kammern)</v>
      </c>
      <c r="D124" s="21">
        <v>50</v>
      </c>
      <c r="E124" s="71">
        <f t="shared" ref="E124:E174" si="309">IF(D124="","",IF(D124&lt;12,"ungültig",IF(((50/D124))&gt;5,5,IF(((50/D124))&gt;4,4,IF(((50/D124))&gt;3,3,IF(((50/D124))&gt;2,2,IF(((50/D124))&gt;1,1,0)))))))</f>
        <v>0</v>
      </c>
      <c r="F124" s="272"/>
      <c r="G124" s="272"/>
      <c r="H124" s="272"/>
      <c r="I124" s="272"/>
      <c r="J124" s="272"/>
      <c r="K124" s="272"/>
      <c r="L124" s="272"/>
      <c r="M124" s="123">
        <f t="shared" si="308"/>
        <v>11050.32</v>
      </c>
      <c r="N124" s="23">
        <f t="shared" si="308"/>
        <v>44.8</v>
      </c>
      <c r="O124" s="23">
        <f t="shared" si="308"/>
        <v>2564.6799999999998</v>
      </c>
      <c r="P124" s="57">
        <f t="shared" si="308"/>
        <v>16901.84</v>
      </c>
    </row>
    <row r="125" spans="1:16" x14ac:dyDescent="0.25">
      <c r="A125" s="292" t="str">
        <f>IF(A8="","",A8)</f>
        <v>Wohnzimmer, Fenster 1</v>
      </c>
      <c r="B125" s="52" t="str">
        <f t="shared" si="306"/>
        <v>Glas</v>
      </c>
      <c r="C125" s="22" t="str">
        <f t="shared" si="307"/>
        <v>3-fach Isolierglas, 36 mm mit Argon, 2 Beschichtungen, g= 47-60 %</v>
      </c>
      <c r="D125" s="21">
        <v>35</v>
      </c>
      <c r="E125" s="71">
        <f t="shared" si="309"/>
        <v>1</v>
      </c>
      <c r="F125" s="272"/>
      <c r="G125" s="272"/>
      <c r="H125" s="272"/>
      <c r="I125" s="272"/>
      <c r="J125" s="272"/>
      <c r="K125" s="272"/>
      <c r="L125" s="272"/>
      <c r="M125" s="123">
        <f t="shared" si="308"/>
        <v>2900.64</v>
      </c>
      <c r="N125" s="23">
        <f t="shared" si="308"/>
        <v>14.4</v>
      </c>
      <c r="O125" s="23">
        <f t="shared" si="308"/>
        <v>921.36</v>
      </c>
      <c r="P125" s="57">
        <f t="shared" si="308"/>
        <v>4139.68</v>
      </c>
    </row>
    <row r="126" spans="1:16" x14ac:dyDescent="0.25">
      <c r="A126" s="293"/>
      <c r="B126" s="52" t="str">
        <f t="shared" si="306"/>
        <v>Rahmen</v>
      </c>
      <c r="C126" s="22" t="str">
        <f t="shared" si="307"/>
        <v>Aluminiumrahmen U=1,6 W/m2K</v>
      </c>
      <c r="D126" s="21">
        <v>50</v>
      </c>
      <c r="E126" s="71">
        <f t="shared" si="309"/>
        <v>0</v>
      </c>
      <c r="F126" s="272"/>
      <c r="G126" s="272"/>
      <c r="H126" s="272"/>
      <c r="I126" s="272"/>
      <c r="J126" s="272"/>
      <c r="K126" s="272"/>
      <c r="L126" s="272"/>
      <c r="M126" s="123">
        <f t="shared" si="308"/>
        <v>12570.32</v>
      </c>
      <c r="N126" s="23">
        <f t="shared" si="308"/>
        <v>42.4</v>
      </c>
      <c r="O126" s="23">
        <f t="shared" si="308"/>
        <v>3924.68</v>
      </c>
      <c r="P126" s="57">
        <f t="shared" si="308"/>
        <v>18421.84</v>
      </c>
    </row>
    <row r="127" spans="1:16" x14ac:dyDescent="0.25">
      <c r="A127" s="292" t="str">
        <f>IF(A10="","",A10)</f>
        <v/>
      </c>
      <c r="B127" s="52" t="str">
        <f t="shared" si="306"/>
        <v>Glas</v>
      </c>
      <c r="C127" s="22" t="str">
        <f t="shared" si="307"/>
        <v/>
      </c>
      <c r="D127" s="21"/>
      <c r="E127" s="71" t="str">
        <f t="shared" si="309"/>
        <v/>
      </c>
      <c r="F127" s="272"/>
      <c r="G127" s="272"/>
      <c r="H127" s="272"/>
      <c r="I127" s="272"/>
      <c r="J127" s="272"/>
      <c r="K127" s="272"/>
      <c r="L127" s="272"/>
      <c r="M127" s="123" t="str">
        <f t="shared" si="308"/>
        <v/>
      </c>
      <c r="N127" s="23" t="str">
        <f t="shared" si="308"/>
        <v/>
      </c>
      <c r="O127" s="23" t="str">
        <f t="shared" si="308"/>
        <v/>
      </c>
      <c r="P127" s="57" t="str">
        <f t="shared" si="308"/>
        <v/>
      </c>
    </row>
    <row r="128" spans="1:16" x14ac:dyDescent="0.25">
      <c r="A128" s="293"/>
      <c r="B128" s="52" t="str">
        <f t="shared" si="306"/>
        <v>Rahmen</v>
      </c>
      <c r="C128" s="22" t="str">
        <f t="shared" si="307"/>
        <v/>
      </c>
      <c r="D128" s="21"/>
      <c r="E128" s="71" t="str">
        <f t="shared" si="309"/>
        <v/>
      </c>
      <c r="F128" s="272"/>
      <c r="G128" s="272"/>
      <c r="H128" s="272"/>
      <c r="I128" s="272"/>
      <c r="J128" s="272"/>
      <c r="K128" s="272"/>
      <c r="L128" s="272"/>
      <c r="M128" s="123" t="str">
        <f t="shared" si="308"/>
        <v/>
      </c>
      <c r="N128" s="23" t="str">
        <f t="shared" si="308"/>
        <v/>
      </c>
      <c r="O128" s="23" t="str">
        <f t="shared" si="308"/>
        <v/>
      </c>
      <c r="P128" s="57" t="str">
        <f t="shared" si="308"/>
        <v/>
      </c>
    </row>
    <row r="129" spans="1:16" x14ac:dyDescent="0.25">
      <c r="A129" s="292" t="str">
        <f>IF(A12="","",A12)</f>
        <v/>
      </c>
      <c r="B129" s="52" t="str">
        <f t="shared" si="306"/>
        <v>Glas</v>
      </c>
      <c r="C129" s="22" t="str">
        <f t="shared" si="307"/>
        <v/>
      </c>
      <c r="D129" s="21"/>
      <c r="E129" s="71" t="str">
        <f t="shared" si="309"/>
        <v/>
      </c>
      <c r="F129" s="272"/>
      <c r="G129" s="272"/>
      <c r="H129" s="272"/>
      <c r="I129" s="272"/>
      <c r="J129" s="272"/>
      <c r="K129" s="272"/>
      <c r="L129" s="272"/>
      <c r="M129" s="123" t="str">
        <f t="shared" si="308"/>
        <v/>
      </c>
      <c r="N129" s="23" t="str">
        <f t="shared" si="308"/>
        <v/>
      </c>
      <c r="O129" s="23" t="str">
        <f t="shared" si="308"/>
        <v/>
      </c>
      <c r="P129" s="57" t="str">
        <f t="shared" si="308"/>
        <v/>
      </c>
    </row>
    <row r="130" spans="1:16" x14ac:dyDescent="0.25">
      <c r="A130" s="293"/>
      <c r="B130" s="52" t="str">
        <f t="shared" si="306"/>
        <v>Rahmen</v>
      </c>
      <c r="C130" s="22" t="str">
        <f t="shared" si="307"/>
        <v/>
      </c>
      <c r="D130" s="21"/>
      <c r="E130" s="71" t="str">
        <f t="shared" si="309"/>
        <v/>
      </c>
      <c r="F130" s="272"/>
      <c r="G130" s="272"/>
      <c r="H130" s="272"/>
      <c r="I130" s="272"/>
      <c r="J130" s="272"/>
      <c r="K130" s="272"/>
      <c r="L130" s="272"/>
      <c r="M130" s="123" t="str">
        <f t="shared" si="308"/>
        <v/>
      </c>
      <c r="N130" s="23" t="str">
        <f t="shared" si="308"/>
        <v/>
      </c>
      <c r="O130" s="23" t="str">
        <f t="shared" si="308"/>
        <v/>
      </c>
      <c r="P130" s="57" t="str">
        <f t="shared" si="308"/>
        <v/>
      </c>
    </row>
    <row r="131" spans="1:16" x14ac:dyDescent="0.25">
      <c r="A131" s="292" t="str">
        <f>IF(A14="","",A14)</f>
        <v/>
      </c>
      <c r="B131" s="52" t="str">
        <f t="shared" si="306"/>
        <v>Glas</v>
      </c>
      <c r="C131" s="22" t="str">
        <f t="shared" si="307"/>
        <v/>
      </c>
      <c r="D131" s="21"/>
      <c r="E131" s="71" t="str">
        <f t="shared" si="309"/>
        <v/>
      </c>
      <c r="F131" s="272"/>
      <c r="G131" s="272"/>
      <c r="H131" s="272"/>
      <c r="I131" s="272"/>
      <c r="J131" s="272"/>
      <c r="K131" s="272"/>
      <c r="L131" s="272"/>
      <c r="M131" s="123" t="str">
        <f t="shared" si="308"/>
        <v/>
      </c>
      <c r="N131" s="23" t="str">
        <f t="shared" si="308"/>
        <v/>
      </c>
      <c r="O131" s="23" t="str">
        <f t="shared" si="308"/>
        <v/>
      </c>
      <c r="P131" s="57" t="str">
        <f t="shared" si="308"/>
        <v/>
      </c>
    </row>
    <row r="132" spans="1:16" x14ac:dyDescent="0.25">
      <c r="A132" s="293"/>
      <c r="B132" s="52" t="str">
        <f t="shared" si="306"/>
        <v>Rahmen</v>
      </c>
      <c r="C132" s="22" t="str">
        <f t="shared" si="307"/>
        <v/>
      </c>
      <c r="D132" s="21"/>
      <c r="E132" s="71" t="str">
        <f t="shared" si="309"/>
        <v/>
      </c>
      <c r="F132" s="272"/>
      <c r="G132" s="272"/>
      <c r="H132" s="272"/>
      <c r="I132" s="272"/>
      <c r="J132" s="272"/>
      <c r="K132" s="272"/>
      <c r="L132" s="272"/>
      <c r="M132" s="123" t="str">
        <f t="shared" si="308"/>
        <v/>
      </c>
      <c r="N132" s="23" t="str">
        <f t="shared" si="308"/>
        <v/>
      </c>
      <c r="O132" s="23" t="str">
        <f t="shared" si="308"/>
        <v/>
      </c>
      <c r="P132" s="57" t="str">
        <f t="shared" si="308"/>
        <v/>
      </c>
    </row>
    <row r="133" spans="1:16" x14ac:dyDescent="0.25">
      <c r="A133" s="292" t="str">
        <f>IF(A16="","",A16)</f>
        <v/>
      </c>
      <c r="B133" s="52" t="str">
        <f t="shared" si="306"/>
        <v>Glas</v>
      </c>
      <c r="C133" s="22" t="str">
        <f t="shared" si="307"/>
        <v/>
      </c>
      <c r="D133" s="21"/>
      <c r="E133" s="71" t="str">
        <f t="shared" si="309"/>
        <v/>
      </c>
      <c r="F133" s="272"/>
      <c r="G133" s="272"/>
      <c r="H133" s="272"/>
      <c r="I133" s="272"/>
      <c r="J133" s="272"/>
      <c r="K133" s="272"/>
      <c r="L133" s="272"/>
      <c r="M133" s="123" t="str">
        <f t="shared" si="308"/>
        <v/>
      </c>
      <c r="N133" s="23" t="str">
        <f t="shared" si="308"/>
        <v/>
      </c>
      <c r="O133" s="23" t="str">
        <f t="shared" si="308"/>
        <v/>
      </c>
      <c r="P133" s="57" t="str">
        <f t="shared" si="308"/>
        <v/>
      </c>
    </row>
    <row r="134" spans="1:16" x14ac:dyDescent="0.25">
      <c r="A134" s="293"/>
      <c r="B134" s="52" t="str">
        <f t="shared" si="306"/>
        <v>Rahmen</v>
      </c>
      <c r="C134" s="22" t="str">
        <f t="shared" si="307"/>
        <v/>
      </c>
      <c r="D134" s="21"/>
      <c r="E134" s="71" t="str">
        <f t="shared" si="309"/>
        <v/>
      </c>
      <c r="F134" s="272"/>
      <c r="G134" s="272"/>
      <c r="H134" s="272"/>
      <c r="I134" s="272"/>
      <c r="J134" s="272"/>
      <c r="K134" s="272"/>
      <c r="L134" s="272"/>
      <c r="M134" s="123" t="str">
        <f t="shared" si="308"/>
        <v/>
      </c>
      <c r="N134" s="23" t="str">
        <f t="shared" si="308"/>
        <v/>
      </c>
      <c r="O134" s="23" t="str">
        <f t="shared" si="308"/>
        <v/>
      </c>
      <c r="P134" s="57" t="str">
        <f t="shared" si="308"/>
        <v/>
      </c>
    </row>
    <row r="135" spans="1:16" x14ac:dyDescent="0.25">
      <c r="A135" s="292" t="str">
        <f>IF(A18="","",A18)</f>
        <v/>
      </c>
      <c r="B135" s="52" t="str">
        <f t="shared" si="306"/>
        <v>Glas</v>
      </c>
      <c r="C135" s="22" t="str">
        <f t="shared" si="307"/>
        <v/>
      </c>
      <c r="D135" s="21"/>
      <c r="E135" s="71" t="str">
        <f t="shared" si="309"/>
        <v/>
      </c>
      <c r="F135" s="272"/>
      <c r="G135" s="272"/>
      <c r="H135" s="272"/>
      <c r="I135" s="272"/>
      <c r="J135" s="272"/>
      <c r="K135" s="272"/>
      <c r="L135" s="272"/>
      <c r="M135" s="123" t="str">
        <f t="shared" si="308"/>
        <v/>
      </c>
      <c r="N135" s="23" t="str">
        <f t="shared" si="308"/>
        <v/>
      </c>
      <c r="O135" s="23" t="str">
        <f t="shared" si="308"/>
        <v/>
      </c>
      <c r="P135" s="57" t="str">
        <f t="shared" si="308"/>
        <v/>
      </c>
    </row>
    <row r="136" spans="1:16" x14ac:dyDescent="0.25">
      <c r="A136" s="293"/>
      <c r="B136" s="52" t="str">
        <f t="shared" si="306"/>
        <v>Rahmen</v>
      </c>
      <c r="C136" s="22" t="str">
        <f t="shared" si="307"/>
        <v/>
      </c>
      <c r="D136" s="21"/>
      <c r="E136" s="71" t="str">
        <f t="shared" si="309"/>
        <v/>
      </c>
      <c r="F136" s="272"/>
      <c r="G136" s="272"/>
      <c r="H136" s="272"/>
      <c r="I136" s="272"/>
      <c r="J136" s="272"/>
      <c r="K136" s="272"/>
      <c r="L136" s="272"/>
      <c r="M136" s="123" t="str">
        <f t="shared" si="308"/>
        <v/>
      </c>
      <c r="N136" s="23" t="str">
        <f t="shared" si="308"/>
        <v/>
      </c>
      <c r="O136" s="23" t="str">
        <f t="shared" si="308"/>
        <v/>
      </c>
      <c r="P136" s="57" t="str">
        <f t="shared" si="308"/>
        <v/>
      </c>
    </row>
    <row r="137" spans="1:16" x14ac:dyDescent="0.25">
      <c r="A137" s="292" t="str">
        <f>IF(A20="","",A20)</f>
        <v/>
      </c>
      <c r="B137" s="52" t="str">
        <f t="shared" si="306"/>
        <v>Glas</v>
      </c>
      <c r="C137" s="22" t="str">
        <f t="shared" si="307"/>
        <v/>
      </c>
      <c r="D137" s="21"/>
      <c r="E137" s="71" t="str">
        <f t="shared" si="309"/>
        <v/>
      </c>
      <c r="F137" s="272"/>
      <c r="G137" s="272"/>
      <c r="H137" s="272"/>
      <c r="I137" s="272"/>
      <c r="J137" s="272"/>
      <c r="K137" s="272"/>
      <c r="L137" s="272"/>
      <c r="M137" s="123" t="str">
        <f t="shared" si="308"/>
        <v/>
      </c>
      <c r="N137" s="23" t="str">
        <f t="shared" si="308"/>
        <v/>
      </c>
      <c r="O137" s="23" t="str">
        <f t="shared" si="308"/>
        <v/>
      </c>
      <c r="P137" s="57" t="str">
        <f t="shared" si="308"/>
        <v/>
      </c>
    </row>
    <row r="138" spans="1:16" x14ac:dyDescent="0.25">
      <c r="A138" s="293"/>
      <c r="B138" s="52" t="str">
        <f t="shared" si="306"/>
        <v>Rahmen</v>
      </c>
      <c r="C138" s="22" t="str">
        <f t="shared" si="307"/>
        <v/>
      </c>
      <c r="D138" s="21"/>
      <c r="E138" s="71" t="str">
        <f t="shared" si="309"/>
        <v/>
      </c>
      <c r="F138" s="272"/>
      <c r="G138" s="272"/>
      <c r="H138" s="272"/>
      <c r="I138" s="272"/>
      <c r="J138" s="272"/>
      <c r="K138" s="272"/>
      <c r="L138" s="272"/>
      <c r="M138" s="123" t="str">
        <f t="shared" si="308"/>
        <v/>
      </c>
      <c r="N138" s="23" t="str">
        <f t="shared" si="308"/>
        <v/>
      </c>
      <c r="O138" s="23" t="str">
        <f t="shared" si="308"/>
        <v/>
      </c>
      <c r="P138" s="57" t="str">
        <f t="shared" si="308"/>
        <v/>
      </c>
    </row>
    <row r="139" spans="1:16" x14ac:dyDescent="0.25">
      <c r="A139" s="292" t="str">
        <f>IF(A22="","",A22)</f>
        <v/>
      </c>
      <c r="B139" s="52" t="str">
        <f t="shared" si="306"/>
        <v>Glas</v>
      </c>
      <c r="C139" s="22" t="str">
        <f t="shared" si="307"/>
        <v/>
      </c>
      <c r="D139" s="21"/>
      <c r="E139" s="71" t="str">
        <f t="shared" si="309"/>
        <v/>
      </c>
      <c r="F139" s="272"/>
      <c r="G139" s="272"/>
      <c r="H139" s="272"/>
      <c r="I139" s="272"/>
      <c r="J139" s="272"/>
      <c r="K139" s="272"/>
      <c r="L139" s="272"/>
      <c r="M139" s="123" t="str">
        <f t="shared" si="308"/>
        <v/>
      </c>
      <c r="N139" s="23" t="str">
        <f t="shared" si="308"/>
        <v/>
      </c>
      <c r="O139" s="23" t="str">
        <f t="shared" si="308"/>
        <v/>
      </c>
      <c r="P139" s="57" t="str">
        <f t="shared" si="308"/>
        <v/>
      </c>
    </row>
    <row r="140" spans="1:16" x14ac:dyDescent="0.25">
      <c r="A140" s="293"/>
      <c r="B140" s="52" t="str">
        <f t="shared" si="306"/>
        <v>Rahmen</v>
      </c>
      <c r="C140" s="22" t="str">
        <f t="shared" si="307"/>
        <v/>
      </c>
      <c r="D140" s="21"/>
      <c r="E140" s="71" t="str">
        <f t="shared" si="309"/>
        <v/>
      </c>
      <c r="F140" s="272"/>
      <c r="G140" s="272"/>
      <c r="H140" s="272"/>
      <c r="I140" s="272"/>
      <c r="J140" s="272"/>
      <c r="K140" s="272"/>
      <c r="L140" s="272"/>
      <c r="M140" s="123" t="str">
        <f t="shared" si="308"/>
        <v/>
      </c>
      <c r="N140" s="23" t="str">
        <f t="shared" si="308"/>
        <v/>
      </c>
      <c r="O140" s="23" t="str">
        <f t="shared" si="308"/>
        <v/>
      </c>
      <c r="P140" s="57" t="str">
        <f t="shared" si="308"/>
        <v/>
      </c>
    </row>
    <row r="141" spans="1:16" x14ac:dyDescent="0.25">
      <c r="A141" s="292" t="str">
        <f>IF(A24="","",A24)</f>
        <v/>
      </c>
      <c r="B141" s="52" t="str">
        <f t="shared" si="306"/>
        <v>Glas</v>
      </c>
      <c r="C141" s="22" t="str">
        <f t="shared" si="307"/>
        <v/>
      </c>
      <c r="D141" s="21"/>
      <c r="E141" s="71" t="str">
        <f t="shared" si="309"/>
        <v/>
      </c>
      <c r="F141" s="272"/>
      <c r="G141" s="272"/>
      <c r="H141" s="272"/>
      <c r="I141" s="272"/>
      <c r="J141" s="272"/>
      <c r="K141" s="272"/>
      <c r="L141" s="272"/>
      <c r="M141" s="123" t="str">
        <f t="shared" si="308"/>
        <v/>
      </c>
      <c r="N141" s="23" t="str">
        <f t="shared" si="308"/>
        <v/>
      </c>
      <c r="O141" s="23" t="str">
        <f t="shared" si="308"/>
        <v/>
      </c>
      <c r="P141" s="57" t="str">
        <f t="shared" si="308"/>
        <v/>
      </c>
    </row>
    <row r="142" spans="1:16" x14ac:dyDescent="0.25">
      <c r="A142" s="293"/>
      <c r="B142" s="52" t="str">
        <f t="shared" si="306"/>
        <v>Rahmen</v>
      </c>
      <c r="C142" s="22" t="str">
        <f t="shared" si="307"/>
        <v/>
      </c>
      <c r="D142" s="21"/>
      <c r="E142" s="71" t="str">
        <f t="shared" si="309"/>
        <v/>
      </c>
      <c r="F142" s="272"/>
      <c r="G142" s="272"/>
      <c r="H142" s="272"/>
      <c r="I142" s="272"/>
      <c r="J142" s="272"/>
      <c r="K142" s="272"/>
      <c r="L142" s="272"/>
      <c r="M142" s="123" t="str">
        <f t="shared" si="308"/>
        <v/>
      </c>
      <c r="N142" s="23" t="str">
        <f t="shared" si="308"/>
        <v/>
      </c>
      <c r="O142" s="23" t="str">
        <f t="shared" si="308"/>
        <v/>
      </c>
      <c r="P142" s="57" t="str">
        <f t="shared" si="308"/>
        <v/>
      </c>
    </row>
    <row r="143" spans="1:16" x14ac:dyDescent="0.25">
      <c r="A143" s="292" t="str">
        <f>IF(A26="","",A26)</f>
        <v/>
      </c>
      <c r="B143" s="52" t="str">
        <f t="shared" si="306"/>
        <v>Glas</v>
      </c>
      <c r="C143" s="22" t="str">
        <f t="shared" si="307"/>
        <v/>
      </c>
      <c r="D143" s="21"/>
      <c r="E143" s="71" t="str">
        <f t="shared" si="309"/>
        <v/>
      </c>
      <c r="F143" s="272"/>
      <c r="G143" s="272"/>
      <c r="H143" s="272"/>
      <c r="I143" s="272"/>
      <c r="J143" s="272"/>
      <c r="K143" s="272"/>
      <c r="L143" s="272"/>
      <c r="M143" s="123" t="str">
        <f t="shared" ref="M143:P162" si="310">IF($C26="","",(M26+M85)*($E143+1))</f>
        <v/>
      </c>
      <c r="N143" s="23" t="str">
        <f t="shared" si="310"/>
        <v/>
      </c>
      <c r="O143" s="23" t="str">
        <f t="shared" si="310"/>
        <v/>
      </c>
      <c r="P143" s="57" t="str">
        <f t="shared" si="310"/>
        <v/>
      </c>
    </row>
    <row r="144" spans="1:16" x14ac:dyDescent="0.25">
      <c r="A144" s="293"/>
      <c r="B144" s="52" t="str">
        <f t="shared" si="306"/>
        <v>Rahmen</v>
      </c>
      <c r="C144" s="22" t="str">
        <f t="shared" si="307"/>
        <v/>
      </c>
      <c r="D144" s="21"/>
      <c r="E144" s="71" t="str">
        <f t="shared" si="309"/>
        <v/>
      </c>
      <c r="F144" s="272"/>
      <c r="G144" s="272"/>
      <c r="H144" s="272"/>
      <c r="I144" s="272"/>
      <c r="J144" s="272"/>
      <c r="K144" s="272"/>
      <c r="L144" s="272"/>
      <c r="M144" s="123" t="str">
        <f t="shared" si="310"/>
        <v/>
      </c>
      <c r="N144" s="23" t="str">
        <f t="shared" si="310"/>
        <v/>
      </c>
      <c r="O144" s="23" t="str">
        <f t="shared" si="310"/>
        <v/>
      </c>
      <c r="P144" s="57" t="str">
        <f t="shared" si="310"/>
        <v/>
      </c>
    </row>
    <row r="145" spans="1:16" x14ac:dyDescent="0.25">
      <c r="A145" s="292" t="str">
        <f>IF(A28="","",A28)</f>
        <v/>
      </c>
      <c r="B145" s="52" t="str">
        <f t="shared" si="306"/>
        <v>Glas</v>
      </c>
      <c r="C145" s="22" t="str">
        <f t="shared" si="307"/>
        <v/>
      </c>
      <c r="D145" s="21"/>
      <c r="E145" s="71" t="str">
        <f t="shared" si="309"/>
        <v/>
      </c>
      <c r="F145" s="272"/>
      <c r="G145" s="272"/>
      <c r="H145" s="272"/>
      <c r="I145" s="272"/>
      <c r="J145" s="272"/>
      <c r="K145" s="272"/>
      <c r="L145" s="272"/>
      <c r="M145" s="123" t="str">
        <f t="shared" si="310"/>
        <v/>
      </c>
      <c r="N145" s="23" t="str">
        <f t="shared" si="310"/>
        <v/>
      </c>
      <c r="O145" s="23" t="str">
        <f t="shared" si="310"/>
        <v/>
      </c>
      <c r="P145" s="57" t="str">
        <f t="shared" si="310"/>
        <v/>
      </c>
    </row>
    <row r="146" spans="1:16" x14ac:dyDescent="0.25">
      <c r="A146" s="293"/>
      <c r="B146" s="52" t="str">
        <f t="shared" si="306"/>
        <v>Rahmen</v>
      </c>
      <c r="C146" s="22" t="str">
        <f t="shared" si="307"/>
        <v/>
      </c>
      <c r="D146" s="21"/>
      <c r="E146" s="71" t="str">
        <f t="shared" si="309"/>
        <v/>
      </c>
      <c r="F146" s="272"/>
      <c r="G146" s="272"/>
      <c r="H146" s="272"/>
      <c r="I146" s="272"/>
      <c r="J146" s="272"/>
      <c r="K146" s="272"/>
      <c r="L146" s="272"/>
      <c r="M146" s="123" t="str">
        <f t="shared" si="310"/>
        <v/>
      </c>
      <c r="N146" s="23" t="str">
        <f t="shared" si="310"/>
        <v/>
      </c>
      <c r="O146" s="23" t="str">
        <f t="shared" si="310"/>
        <v/>
      </c>
      <c r="P146" s="57" t="str">
        <f t="shared" si="310"/>
        <v/>
      </c>
    </row>
    <row r="147" spans="1:16" x14ac:dyDescent="0.25">
      <c r="A147" s="292" t="str">
        <f>IF(A30="","",A30)</f>
        <v/>
      </c>
      <c r="B147" s="52" t="str">
        <f t="shared" si="306"/>
        <v>Glas</v>
      </c>
      <c r="C147" s="22" t="str">
        <f t="shared" si="307"/>
        <v/>
      </c>
      <c r="D147" s="21"/>
      <c r="E147" s="71" t="str">
        <f t="shared" si="309"/>
        <v/>
      </c>
      <c r="F147" s="272"/>
      <c r="G147" s="272"/>
      <c r="H147" s="272"/>
      <c r="I147" s="272"/>
      <c r="J147" s="272"/>
      <c r="K147" s="272"/>
      <c r="L147" s="272"/>
      <c r="M147" s="123" t="str">
        <f t="shared" si="310"/>
        <v/>
      </c>
      <c r="N147" s="23" t="str">
        <f t="shared" si="310"/>
        <v/>
      </c>
      <c r="O147" s="23" t="str">
        <f t="shared" si="310"/>
        <v/>
      </c>
      <c r="P147" s="57" t="str">
        <f t="shared" si="310"/>
        <v/>
      </c>
    </row>
    <row r="148" spans="1:16" x14ac:dyDescent="0.25">
      <c r="A148" s="293"/>
      <c r="B148" s="52" t="str">
        <f t="shared" si="306"/>
        <v>Rahmen</v>
      </c>
      <c r="C148" s="22" t="str">
        <f t="shared" si="307"/>
        <v/>
      </c>
      <c r="D148" s="21"/>
      <c r="E148" s="71" t="str">
        <f t="shared" si="309"/>
        <v/>
      </c>
      <c r="F148" s="272"/>
      <c r="G148" s="272"/>
      <c r="H148" s="272"/>
      <c r="I148" s="272"/>
      <c r="J148" s="272"/>
      <c r="K148" s="272"/>
      <c r="L148" s="272"/>
      <c r="M148" s="123" t="str">
        <f t="shared" si="310"/>
        <v/>
      </c>
      <c r="N148" s="23" t="str">
        <f t="shared" si="310"/>
        <v/>
      </c>
      <c r="O148" s="23" t="str">
        <f t="shared" si="310"/>
        <v/>
      </c>
      <c r="P148" s="57" t="str">
        <f t="shared" si="310"/>
        <v/>
      </c>
    </row>
    <row r="149" spans="1:16" x14ac:dyDescent="0.25">
      <c r="A149" s="292" t="str">
        <f>IF(A32="","",A32)</f>
        <v/>
      </c>
      <c r="B149" s="52" t="str">
        <f t="shared" si="306"/>
        <v>Glas</v>
      </c>
      <c r="C149" s="22" t="str">
        <f t="shared" si="307"/>
        <v/>
      </c>
      <c r="D149" s="21"/>
      <c r="E149" s="71" t="str">
        <f t="shared" si="309"/>
        <v/>
      </c>
      <c r="F149" s="272"/>
      <c r="G149" s="272"/>
      <c r="H149" s="272"/>
      <c r="I149" s="272"/>
      <c r="J149" s="272"/>
      <c r="K149" s="272"/>
      <c r="L149" s="272"/>
      <c r="M149" s="123" t="str">
        <f t="shared" si="310"/>
        <v/>
      </c>
      <c r="N149" s="23" t="str">
        <f t="shared" si="310"/>
        <v/>
      </c>
      <c r="O149" s="23" t="str">
        <f t="shared" si="310"/>
        <v/>
      </c>
      <c r="P149" s="57" t="str">
        <f t="shared" si="310"/>
        <v/>
      </c>
    </row>
    <row r="150" spans="1:16" x14ac:dyDescent="0.25">
      <c r="A150" s="293"/>
      <c r="B150" s="52" t="str">
        <f t="shared" si="306"/>
        <v>Rahmen</v>
      </c>
      <c r="C150" s="22" t="str">
        <f t="shared" si="307"/>
        <v/>
      </c>
      <c r="D150" s="21"/>
      <c r="E150" s="71" t="str">
        <f t="shared" si="309"/>
        <v/>
      </c>
      <c r="F150" s="272"/>
      <c r="G150" s="272"/>
      <c r="H150" s="272"/>
      <c r="I150" s="272"/>
      <c r="J150" s="272"/>
      <c r="K150" s="272"/>
      <c r="L150" s="272"/>
      <c r="M150" s="123" t="str">
        <f t="shared" si="310"/>
        <v/>
      </c>
      <c r="N150" s="23" t="str">
        <f t="shared" si="310"/>
        <v/>
      </c>
      <c r="O150" s="23" t="str">
        <f t="shared" si="310"/>
        <v/>
      </c>
      <c r="P150" s="57" t="str">
        <f t="shared" si="310"/>
        <v/>
      </c>
    </row>
    <row r="151" spans="1:16" x14ac:dyDescent="0.25">
      <c r="A151" s="292" t="str">
        <f>IF(A34="","",A34)</f>
        <v/>
      </c>
      <c r="B151" s="52" t="str">
        <f t="shared" si="306"/>
        <v>Glas</v>
      </c>
      <c r="C151" s="22" t="str">
        <f t="shared" si="307"/>
        <v/>
      </c>
      <c r="D151" s="21"/>
      <c r="E151" s="71" t="str">
        <f t="shared" si="309"/>
        <v/>
      </c>
      <c r="F151" s="272"/>
      <c r="G151" s="272"/>
      <c r="H151" s="272"/>
      <c r="I151" s="272"/>
      <c r="J151" s="272"/>
      <c r="K151" s="272"/>
      <c r="L151" s="272"/>
      <c r="M151" s="123" t="str">
        <f t="shared" si="310"/>
        <v/>
      </c>
      <c r="N151" s="23" t="str">
        <f t="shared" si="310"/>
        <v/>
      </c>
      <c r="O151" s="23" t="str">
        <f t="shared" si="310"/>
        <v/>
      </c>
      <c r="P151" s="57" t="str">
        <f t="shared" si="310"/>
        <v/>
      </c>
    </row>
    <row r="152" spans="1:16" x14ac:dyDescent="0.25">
      <c r="A152" s="293"/>
      <c r="B152" s="52" t="str">
        <f t="shared" si="306"/>
        <v>Rahmen</v>
      </c>
      <c r="C152" s="22" t="str">
        <f t="shared" si="307"/>
        <v/>
      </c>
      <c r="D152" s="25"/>
      <c r="E152" s="71" t="str">
        <f t="shared" si="309"/>
        <v/>
      </c>
      <c r="F152" s="272"/>
      <c r="G152" s="272"/>
      <c r="H152" s="272"/>
      <c r="I152" s="272"/>
      <c r="J152" s="272"/>
      <c r="K152" s="272"/>
      <c r="L152" s="272"/>
      <c r="M152" s="123" t="str">
        <f t="shared" si="310"/>
        <v/>
      </c>
      <c r="N152" s="23" t="str">
        <f t="shared" si="310"/>
        <v/>
      </c>
      <c r="O152" s="23" t="str">
        <f t="shared" si="310"/>
        <v/>
      </c>
      <c r="P152" s="57" t="str">
        <f t="shared" si="310"/>
        <v/>
      </c>
    </row>
    <row r="153" spans="1:16" x14ac:dyDescent="0.25">
      <c r="A153" s="292" t="str">
        <f>IF(A36="","",A36)</f>
        <v/>
      </c>
      <c r="B153" s="52" t="str">
        <f t="shared" si="306"/>
        <v>Glas</v>
      </c>
      <c r="C153" s="22" t="str">
        <f t="shared" si="307"/>
        <v/>
      </c>
      <c r="D153" s="25"/>
      <c r="E153" s="71" t="str">
        <f t="shared" si="309"/>
        <v/>
      </c>
      <c r="F153" s="272"/>
      <c r="G153" s="272"/>
      <c r="H153" s="272"/>
      <c r="I153" s="272"/>
      <c r="J153" s="272"/>
      <c r="K153" s="272"/>
      <c r="L153" s="272"/>
      <c r="M153" s="123" t="str">
        <f t="shared" si="310"/>
        <v/>
      </c>
      <c r="N153" s="23" t="str">
        <f t="shared" si="310"/>
        <v/>
      </c>
      <c r="O153" s="23" t="str">
        <f t="shared" si="310"/>
        <v/>
      </c>
      <c r="P153" s="57" t="str">
        <f t="shared" si="310"/>
        <v/>
      </c>
    </row>
    <row r="154" spans="1:16" x14ac:dyDescent="0.25">
      <c r="A154" s="293"/>
      <c r="B154" s="52" t="str">
        <f t="shared" si="306"/>
        <v>Rahmen</v>
      </c>
      <c r="C154" s="22" t="str">
        <f t="shared" si="307"/>
        <v/>
      </c>
      <c r="D154" s="25"/>
      <c r="E154" s="71" t="str">
        <f t="shared" si="309"/>
        <v/>
      </c>
      <c r="F154" s="272"/>
      <c r="G154" s="272"/>
      <c r="H154" s="272"/>
      <c r="I154" s="272"/>
      <c r="J154" s="272"/>
      <c r="K154" s="272"/>
      <c r="L154" s="272"/>
      <c r="M154" s="123" t="str">
        <f t="shared" si="310"/>
        <v/>
      </c>
      <c r="N154" s="23" t="str">
        <f t="shared" si="310"/>
        <v/>
      </c>
      <c r="O154" s="23" t="str">
        <f t="shared" si="310"/>
        <v/>
      </c>
      <c r="P154" s="57" t="str">
        <f t="shared" si="310"/>
        <v/>
      </c>
    </row>
    <row r="155" spans="1:16" x14ac:dyDescent="0.25">
      <c r="A155" s="292" t="str">
        <f>IF(A38="","",A38)</f>
        <v/>
      </c>
      <c r="B155" s="52" t="str">
        <f t="shared" si="306"/>
        <v>Glas</v>
      </c>
      <c r="C155" s="22" t="str">
        <f t="shared" ref="C155:C174" si="311">IF(C38="","",C38)</f>
        <v/>
      </c>
      <c r="D155" s="25"/>
      <c r="E155" s="71" t="str">
        <f t="shared" si="309"/>
        <v/>
      </c>
      <c r="F155" s="272"/>
      <c r="G155" s="272"/>
      <c r="H155" s="272"/>
      <c r="I155" s="272"/>
      <c r="J155" s="272"/>
      <c r="K155" s="272"/>
      <c r="L155" s="272"/>
      <c r="M155" s="123" t="str">
        <f t="shared" si="310"/>
        <v/>
      </c>
      <c r="N155" s="23" t="str">
        <f t="shared" si="310"/>
        <v/>
      </c>
      <c r="O155" s="23" t="str">
        <f t="shared" si="310"/>
        <v/>
      </c>
      <c r="P155" s="57" t="str">
        <f t="shared" si="310"/>
        <v/>
      </c>
    </row>
    <row r="156" spans="1:16" x14ac:dyDescent="0.25">
      <c r="A156" s="293"/>
      <c r="B156" s="52" t="str">
        <f t="shared" si="306"/>
        <v>Rahmen</v>
      </c>
      <c r="C156" s="22" t="str">
        <f t="shared" si="311"/>
        <v/>
      </c>
      <c r="D156" s="21"/>
      <c r="E156" s="71" t="str">
        <f t="shared" si="309"/>
        <v/>
      </c>
      <c r="F156" s="272"/>
      <c r="G156" s="272"/>
      <c r="H156" s="272"/>
      <c r="I156" s="272"/>
      <c r="J156" s="272"/>
      <c r="K156" s="272"/>
      <c r="L156" s="272"/>
      <c r="M156" s="123" t="str">
        <f t="shared" si="310"/>
        <v/>
      </c>
      <c r="N156" s="23" t="str">
        <f t="shared" si="310"/>
        <v/>
      </c>
      <c r="O156" s="23" t="str">
        <f t="shared" si="310"/>
        <v/>
      </c>
      <c r="P156" s="57" t="str">
        <f t="shared" si="310"/>
        <v/>
      </c>
    </row>
    <row r="157" spans="1:16" x14ac:dyDescent="0.25">
      <c r="A157" s="292" t="str">
        <f>IF(A40="","",A40)</f>
        <v/>
      </c>
      <c r="B157" s="52" t="str">
        <f t="shared" si="306"/>
        <v>Glas</v>
      </c>
      <c r="C157" s="22" t="str">
        <f t="shared" si="311"/>
        <v/>
      </c>
      <c r="D157" s="21"/>
      <c r="E157" s="71" t="str">
        <f t="shared" si="309"/>
        <v/>
      </c>
      <c r="F157" s="272"/>
      <c r="G157" s="272"/>
      <c r="H157" s="272"/>
      <c r="I157" s="272"/>
      <c r="J157" s="272"/>
      <c r="K157" s="272"/>
      <c r="L157" s="272"/>
      <c r="M157" s="123" t="str">
        <f t="shared" si="310"/>
        <v/>
      </c>
      <c r="N157" s="23" t="str">
        <f t="shared" si="310"/>
        <v/>
      </c>
      <c r="O157" s="23" t="str">
        <f t="shared" si="310"/>
        <v/>
      </c>
      <c r="P157" s="57" t="str">
        <f t="shared" si="310"/>
        <v/>
      </c>
    </row>
    <row r="158" spans="1:16" x14ac:dyDescent="0.25">
      <c r="A158" s="293"/>
      <c r="B158" s="52" t="str">
        <f t="shared" si="306"/>
        <v>Rahmen</v>
      </c>
      <c r="C158" s="22" t="str">
        <f t="shared" si="311"/>
        <v/>
      </c>
      <c r="D158" s="21"/>
      <c r="E158" s="71" t="str">
        <f t="shared" si="309"/>
        <v/>
      </c>
      <c r="F158" s="272"/>
      <c r="G158" s="272"/>
      <c r="H158" s="272"/>
      <c r="I158" s="272"/>
      <c r="J158" s="272"/>
      <c r="K158" s="272"/>
      <c r="L158" s="272"/>
      <c r="M158" s="123" t="str">
        <f t="shared" si="310"/>
        <v/>
      </c>
      <c r="N158" s="23" t="str">
        <f t="shared" si="310"/>
        <v/>
      </c>
      <c r="O158" s="23" t="str">
        <f t="shared" si="310"/>
        <v/>
      </c>
      <c r="P158" s="57" t="str">
        <f t="shared" si="310"/>
        <v/>
      </c>
    </row>
    <row r="159" spans="1:16" x14ac:dyDescent="0.25">
      <c r="A159" s="292" t="str">
        <f>IF(A42="","",A42)</f>
        <v/>
      </c>
      <c r="B159" s="52" t="str">
        <f t="shared" si="306"/>
        <v>Glas</v>
      </c>
      <c r="C159" s="22" t="str">
        <f t="shared" si="311"/>
        <v/>
      </c>
      <c r="D159" s="21"/>
      <c r="E159" s="71" t="str">
        <f t="shared" si="309"/>
        <v/>
      </c>
      <c r="F159" s="272"/>
      <c r="G159" s="272"/>
      <c r="H159" s="272"/>
      <c r="I159" s="272"/>
      <c r="J159" s="272"/>
      <c r="K159" s="272"/>
      <c r="L159" s="272"/>
      <c r="M159" s="123" t="str">
        <f t="shared" si="310"/>
        <v/>
      </c>
      <c r="N159" s="23" t="str">
        <f t="shared" si="310"/>
        <v/>
      </c>
      <c r="O159" s="23" t="str">
        <f t="shared" si="310"/>
        <v/>
      </c>
      <c r="P159" s="57" t="str">
        <f t="shared" si="310"/>
        <v/>
      </c>
    </row>
    <row r="160" spans="1:16" x14ac:dyDescent="0.25">
      <c r="A160" s="293"/>
      <c r="B160" s="52" t="str">
        <f t="shared" si="306"/>
        <v>Rahmen</v>
      </c>
      <c r="C160" s="22" t="str">
        <f t="shared" si="311"/>
        <v/>
      </c>
      <c r="D160" s="21"/>
      <c r="E160" s="71" t="str">
        <f t="shared" si="309"/>
        <v/>
      </c>
      <c r="F160" s="272"/>
      <c r="G160" s="272"/>
      <c r="H160" s="272"/>
      <c r="I160" s="272"/>
      <c r="J160" s="272"/>
      <c r="K160" s="272"/>
      <c r="L160" s="272"/>
      <c r="M160" s="123" t="str">
        <f t="shared" si="310"/>
        <v/>
      </c>
      <c r="N160" s="23" t="str">
        <f t="shared" si="310"/>
        <v/>
      </c>
      <c r="O160" s="23" t="str">
        <f t="shared" si="310"/>
        <v/>
      </c>
      <c r="P160" s="57" t="str">
        <f t="shared" si="310"/>
        <v/>
      </c>
    </row>
    <row r="161" spans="1:16" x14ac:dyDescent="0.25">
      <c r="A161" s="292" t="str">
        <f>IF(A44="","",A44)</f>
        <v/>
      </c>
      <c r="B161" s="52" t="str">
        <f t="shared" si="306"/>
        <v>Glas</v>
      </c>
      <c r="C161" s="22" t="str">
        <f t="shared" si="311"/>
        <v/>
      </c>
      <c r="D161" s="21"/>
      <c r="E161" s="71" t="str">
        <f t="shared" si="309"/>
        <v/>
      </c>
      <c r="F161" s="272"/>
      <c r="G161" s="272"/>
      <c r="H161" s="272"/>
      <c r="I161" s="272"/>
      <c r="J161" s="272"/>
      <c r="K161" s="272"/>
      <c r="L161" s="272"/>
      <c r="M161" s="123" t="str">
        <f t="shared" si="310"/>
        <v/>
      </c>
      <c r="N161" s="23" t="str">
        <f t="shared" si="310"/>
        <v/>
      </c>
      <c r="O161" s="23" t="str">
        <f t="shared" si="310"/>
        <v/>
      </c>
      <c r="P161" s="57" t="str">
        <f t="shared" si="310"/>
        <v/>
      </c>
    </row>
    <row r="162" spans="1:16" x14ac:dyDescent="0.25">
      <c r="A162" s="293"/>
      <c r="B162" s="52" t="str">
        <f t="shared" si="306"/>
        <v>Rahmen</v>
      </c>
      <c r="C162" s="22" t="str">
        <f t="shared" si="311"/>
        <v/>
      </c>
      <c r="D162" s="21"/>
      <c r="E162" s="71" t="str">
        <f t="shared" si="309"/>
        <v/>
      </c>
      <c r="F162" s="272"/>
      <c r="G162" s="272"/>
      <c r="H162" s="272"/>
      <c r="I162" s="272"/>
      <c r="J162" s="272"/>
      <c r="K162" s="272"/>
      <c r="L162" s="272"/>
      <c r="M162" s="123" t="str">
        <f t="shared" si="310"/>
        <v/>
      </c>
      <c r="N162" s="23" t="str">
        <f t="shared" si="310"/>
        <v/>
      </c>
      <c r="O162" s="23" t="str">
        <f t="shared" si="310"/>
        <v/>
      </c>
      <c r="P162" s="57" t="str">
        <f t="shared" si="310"/>
        <v/>
      </c>
    </row>
    <row r="163" spans="1:16" x14ac:dyDescent="0.25">
      <c r="A163" s="292" t="str">
        <f t="shared" ref="A163" si="312">IF(A46="","",A46)</f>
        <v/>
      </c>
      <c r="B163" s="52" t="str">
        <f t="shared" si="306"/>
        <v>Glas</v>
      </c>
      <c r="C163" s="22" t="str">
        <f t="shared" si="311"/>
        <v/>
      </c>
      <c r="D163" s="21"/>
      <c r="E163" s="71" t="str">
        <f t="shared" si="309"/>
        <v/>
      </c>
      <c r="F163" s="272"/>
      <c r="G163" s="272"/>
      <c r="H163" s="272"/>
      <c r="I163" s="272"/>
      <c r="J163" s="272"/>
      <c r="K163" s="272"/>
      <c r="L163" s="272"/>
      <c r="M163" s="123" t="str">
        <f t="shared" ref="M163:P174" si="313">IF($C46="","",(M46+M105)*($E163+1))</f>
        <v/>
      </c>
      <c r="N163" s="23" t="str">
        <f t="shared" si="313"/>
        <v/>
      </c>
      <c r="O163" s="23" t="str">
        <f t="shared" si="313"/>
        <v/>
      </c>
      <c r="P163" s="57" t="str">
        <f t="shared" si="313"/>
        <v/>
      </c>
    </row>
    <row r="164" spans="1:16" x14ac:dyDescent="0.25">
      <c r="A164" s="293"/>
      <c r="B164" s="52" t="str">
        <f t="shared" si="306"/>
        <v>Rahmen</v>
      </c>
      <c r="C164" s="22" t="str">
        <f t="shared" si="311"/>
        <v/>
      </c>
      <c r="D164" s="21"/>
      <c r="E164" s="71" t="str">
        <f t="shared" si="309"/>
        <v/>
      </c>
      <c r="F164" s="272"/>
      <c r="G164" s="272"/>
      <c r="H164" s="272"/>
      <c r="I164" s="272"/>
      <c r="J164" s="272"/>
      <c r="K164" s="272"/>
      <c r="L164" s="272"/>
      <c r="M164" s="123" t="str">
        <f t="shared" si="313"/>
        <v/>
      </c>
      <c r="N164" s="23" t="str">
        <f t="shared" si="313"/>
        <v/>
      </c>
      <c r="O164" s="23" t="str">
        <f t="shared" si="313"/>
        <v/>
      </c>
      <c r="P164" s="57" t="str">
        <f t="shared" si="313"/>
        <v/>
      </c>
    </row>
    <row r="165" spans="1:16" x14ac:dyDescent="0.25">
      <c r="A165" s="292" t="str">
        <f t="shared" ref="A165" si="314">IF(A48="","",A48)</f>
        <v/>
      </c>
      <c r="B165" s="52" t="str">
        <f t="shared" si="306"/>
        <v>Glas</v>
      </c>
      <c r="C165" s="22" t="str">
        <f t="shared" si="311"/>
        <v/>
      </c>
      <c r="D165" s="21"/>
      <c r="E165" s="71" t="str">
        <f t="shared" si="309"/>
        <v/>
      </c>
      <c r="F165" s="272"/>
      <c r="G165" s="272"/>
      <c r="H165" s="272"/>
      <c r="I165" s="272"/>
      <c r="J165" s="272"/>
      <c r="K165" s="272"/>
      <c r="L165" s="272"/>
      <c r="M165" s="123" t="str">
        <f t="shared" si="313"/>
        <v/>
      </c>
      <c r="N165" s="23" t="str">
        <f t="shared" si="313"/>
        <v/>
      </c>
      <c r="O165" s="23" t="str">
        <f t="shared" si="313"/>
        <v/>
      </c>
      <c r="P165" s="57" t="str">
        <f t="shared" si="313"/>
        <v/>
      </c>
    </row>
    <row r="166" spans="1:16" x14ac:dyDescent="0.25">
      <c r="A166" s="293"/>
      <c r="B166" s="52" t="str">
        <f t="shared" si="306"/>
        <v>Rahmen</v>
      </c>
      <c r="C166" s="22" t="str">
        <f t="shared" si="311"/>
        <v/>
      </c>
      <c r="D166" s="21"/>
      <c r="E166" s="71" t="str">
        <f t="shared" si="309"/>
        <v/>
      </c>
      <c r="F166" s="272"/>
      <c r="G166" s="272"/>
      <c r="H166" s="272"/>
      <c r="I166" s="272"/>
      <c r="J166" s="272"/>
      <c r="K166" s="272"/>
      <c r="L166" s="272"/>
      <c r="M166" s="123" t="str">
        <f t="shared" si="313"/>
        <v/>
      </c>
      <c r="N166" s="23" t="str">
        <f t="shared" si="313"/>
        <v/>
      </c>
      <c r="O166" s="23" t="str">
        <f t="shared" si="313"/>
        <v/>
      </c>
      <c r="P166" s="57" t="str">
        <f t="shared" si="313"/>
        <v/>
      </c>
    </row>
    <row r="167" spans="1:16" x14ac:dyDescent="0.25">
      <c r="A167" s="292" t="str">
        <f t="shared" ref="A167" si="315">IF(A50="","",A50)</f>
        <v/>
      </c>
      <c r="B167" s="52" t="str">
        <f t="shared" si="306"/>
        <v>Glas</v>
      </c>
      <c r="C167" s="22" t="str">
        <f t="shared" si="311"/>
        <v/>
      </c>
      <c r="D167" s="21"/>
      <c r="E167" s="71" t="str">
        <f t="shared" si="309"/>
        <v/>
      </c>
      <c r="F167" s="272"/>
      <c r="G167" s="272"/>
      <c r="H167" s="272"/>
      <c r="I167" s="272"/>
      <c r="J167" s="272"/>
      <c r="K167" s="272"/>
      <c r="L167" s="272"/>
      <c r="M167" s="123" t="str">
        <f t="shared" si="313"/>
        <v/>
      </c>
      <c r="N167" s="23" t="str">
        <f t="shared" si="313"/>
        <v/>
      </c>
      <c r="O167" s="23" t="str">
        <f t="shared" si="313"/>
        <v/>
      </c>
      <c r="P167" s="57" t="str">
        <f t="shared" si="313"/>
        <v/>
      </c>
    </row>
    <row r="168" spans="1:16" x14ac:dyDescent="0.25">
      <c r="A168" s="293"/>
      <c r="B168" s="52" t="str">
        <f t="shared" si="306"/>
        <v>Rahmen</v>
      </c>
      <c r="C168" s="22" t="str">
        <f t="shared" si="311"/>
        <v/>
      </c>
      <c r="D168" s="21"/>
      <c r="E168" s="71" t="str">
        <f t="shared" si="309"/>
        <v/>
      </c>
      <c r="F168" s="272"/>
      <c r="G168" s="272"/>
      <c r="H168" s="272"/>
      <c r="I168" s="272"/>
      <c r="J168" s="272"/>
      <c r="K168" s="272"/>
      <c r="L168" s="272"/>
      <c r="M168" s="123" t="str">
        <f t="shared" si="313"/>
        <v/>
      </c>
      <c r="N168" s="23" t="str">
        <f t="shared" si="313"/>
        <v/>
      </c>
      <c r="O168" s="23" t="str">
        <f t="shared" si="313"/>
        <v/>
      </c>
      <c r="P168" s="57" t="str">
        <f t="shared" si="313"/>
        <v/>
      </c>
    </row>
    <row r="169" spans="1:16" x14ac:dyDescent="0.25">
      <c r="A169" s="292" t="str">
        <f t="shared" ref="A169" si="316">IF(A52="","",A52)</f>
        <v/>
      </c>
      <c r="B169" s="52" t="str">
        <f t="shared" si="306"/>
        <v>Glas</v>
      </c>
      <c r="C169" s="22" t="str">
        <f t="shared" si="311"/>
        <v/>
      </c>
      <c r="D169" s="21"/>
      <c r="E169" s="71" t="str">
        <f t="shared" si="309"/>
        <v/>
      </c>
      <c r="F169" s="272"/>
      <c r="G169" s="272"/>
      <c r="H169" s="272"/>
      <c r="I169" s="272"/>
      <c r="J169" s="272"/>
      <c r="K169" s="272"/>
      <c r="L169" s="272"/>
      <c r="M169" s="123" t="str">
        <f t="shared" si="313"/>
        <v/>
      </c>
      <c r="N169" s="23" t="str">
        <f t="shared" si="313"/>
        <v/>
      </c>
      <c r="O169" s="23" t="str">
        <f t="shared" si="313"/>
        <v/>
      </c>
      <c r="P169" s="57" t="str">
        <f t="shared" si="313"/>
        <v/>
      </c>
    </row>
    <row r="170" spans="1:16" x14ac:dyDescent="0.25">
      <c r="A170" s="293"/>
      <c r="B170" s="52" t="str">
        <f t="shared" si="306"/>
        <v>Rahmen</v>
      </c>
      <c r="C170" s="22" t="str">
        <f t="shared" si="311"/>
        <v/>
      </c>
      <c r="D170" s="21"/>
      <c r="E170" s="71" t="str">
        <f t="shared" si="309"/>
        <v/>
      </c>
      <c r="F170" s="272"/>
      <c r="G170" s="272"/>
      <c r="H170" s="272"/>
      <c r="I170" s="272"/>
      <c r="J170" s="272"/>
      <c r="K170" s="272"/>
      <c r="L170" s="272"/>
      <c r="M170" s="123" t="str">
        <f t="shared" si="313"/>
        <v/>
      </c>
      <c r="N170" s="23" t="str">
        <f t="shared" si="313"/>
        <v/>
      </c>
      <c r="O170" s="23" t="str">
        <f t="shared" si="313"/>
        <v/>
      </c>
      <c r="P170" s="57" t="str">
        <f t="shared" si="313"/>
        <v/>
      </c>
    </row>
    <row r="171" spans="1:16" x14ac:dyDescent="0.25">
      <c r="A171" s="292" t="str">
        <f t="shared" ref="A171" si="317">IF(A54="","",A54)</f>
        <v/>
      </c>
      <c r="B171" s="52" t="str">
        <f t="shared" ref="B171:B174" si="318">B54</f>
        <v>Glas</v>
      </c>
      <c r="C171" s="22" t="str">
        <f t="shared" si="311"/>
        <v/>
      </c>
      <c r="D171" s="21"/>
      <c r="E171" s="71" t="str">
        <f t="shared" si="309"/>
        <v/>
      </c>
      <c r="F171" s="272"/>
      <c r="G171" s="272"/>
      <c r="H171" s="272"/>
      <c r="I171" s="272"/>
      <c r="J171" s="272"/>
      <c r="K171" s="272"/>
      <c r="L171" s="272"/>
      <c r="M171" s="123" t="str">
        <f t="shared" si="313"/>
        <v/>
      </c>
      <c r="N171" s="23" t="str">
        <f t="shared" si="313"/>
        <v/>
      </c>
      <c r="O171" s="23" t="str">
        <f t="shared" si="313"/>
        <v/>
      </c>
      <c r="P171" s="57" t="str">
        <f t="shared" si="313"/>
        <v/>
      </c>
    </row>
    <row r="172" spans="1:16" x14ac:dyDescent="0.25">
      <c r="A172" s="293"/>
      <c r="B172" s="52" t="str">
        <f t="shared" si="318"/>
        <v>Rahmen</v>
      </c>
      <c r="C172" s="22" t="str">
        <f t="shared" si="311"/>
        <v/>
      </c>
      <c r="D172" s="21"/>
      <c r="E172" s="71" t="str">
        <f t="shared" si="309"/>
        <v/>
      </c>
      <c r="F172" s="272"/>
      <c r="G172" s="272"/>
      <c r="H172" s="272"/>
      <c r="I172" s="272"/>
      <c r="J172" s="272"/>
      <c r="K172" s="272"/>
      <c r="L172" s="272"/>
      <c r="M172" s="123" t="str">
        <f t="shared" si="313"/>
        <v/>
      </c>
      <c r="N172" s="23" t="str">
        <f t="shared" si="313"/>
        <v/>
      </c>
      <c r="O172" s="23" t="str">
        <f t="shared" si="313"/>
        <v/>
      </c>
      <c r="P172" s="57" t="str">
        <f t="shared" si="313"/>
        <v/>
      </c>
    </row>
    <row r="173" spans="1:16" x14ac:dyDescent="0.25">
      <c r="A173" s="292" t="str">
        <f t="shared" ref="A173" si="319">IF(A56="","",A56)</f>
        <v/>
      </c>
      <c r="B173" s="52" t="str">
        <f t="shared" si="318"/>
        <v>Glas</v>
      </c>
      <c r="C173" s="22" t="str">
        <f t="shared" si="311"/>
        <v/>
      </c>
      <c r="D173" s="21"/>
      <c r="E173" s="71" t="str">
        <f t="shared" si="309"/>
        <v/>
      </c>
      <c r="F173" s="272"/>
      <c r="G173" s="272"/>
      <c r="H173" s="272"/>
      <c r="I173" s="272"/>
      <c r="J173" s="272"/>
      <c r="K173" s="272"/>
      <c r="L173" s="272"/>
      <c r="M173" s="123" t="str">
        <f t="shared" si="313"/>
        <v/>
      </c>
      <c r="N173" s="23" t="str">
        <f t="shared" si="313"/>
        <v/>
      </c>
      <c r="O173" s="23" t="str">
        <f t="shared" si="313"/>
        <v/>
      </c>
      <c r="P173" s="57" t="str">
        <f t="shared" si="313"/>
        <v/>
      </c>
    </row>
    <row r="174" spans="1:16" ht="16.5" thickBot="1" x14ac:dyDescent="0.3">
      <c r="A174" s="293"/>
      <c r="B174" s="52" t="str">
        <f t="shared" si="318"/>
        <v>Rahmen</v>
      </c>
      <c r="C174" s="22" t="str">
        <f t="shared" si="311"/>
        <v/>
      </c>
      <c r="D174" s="39"/>
      <c r="E174" s="71" t="str">
        <f t="shared" si="309"/>
        <v/>
      </c>
      <c r="F174" s="274"/>
      <c r="G174" s="274"/>
      <c r="H174" s="274"/>
      <c r="I174" s="274"/>
      <c r="J174" s="274"/>
      <c r="K174" s="274"/>
      <c r="L174" s="274"/>
      <c r="M174" s="123" t="str">
        <f t="shared" si="313"/>
        <v/>
      </c>
      <c r="N174" s="23" t="str">
        <f t="shared" si="313"/>
        <v/>
      </c>
      <c r="O174" s="23" t="str">
        <f t="shared" si="313"/>
        <v/>
      </c>
      <c r="P174" s="57" t="str">
        <f t="shared" si="313"/>
        <v/>
      </c>
    </row>
    <row r="175" spans="1:16" ht="16.5" thickBot="1" x14ac:dyDescent="0.3">
      <c r="C175" s="17" t="s">
        <v>26</v>
      </c>
      <c r="M175" s="18">
        <f>SUM(M123:M174)</f>
        <v>28125.919999999998</v>
      </c>
      <c r="N175" s="18">
        <f>SUM(N123:N174)</f>
        <v>108.63999999999999</v>
      </c>
      <c r="O175" s="18">
        <f>SUM(O123:O174)</f>
        <v>7916.08</v>
      </c>
      <c r="P175" s="18">
        <f>SUM(P123:P174)</f>
        <v>41587.040000000001</v>
      </c>
    </row>
  </sheetData>
  <sheetProtection sheet="1" objects="1" scenarios="1" selectLockedCells="1"/>
  <mergeCells count="138">
    <mergeCell ref="F123:L174"/>
    <mergeCell ref="A5:P5"/>
    <mergeCell ref="D61:F61"/>
    <mergeCell ref="G61:P61"/>
    <mergeCell ref="E65:F116"/>
    <mergeCell ref="D120:F120"/>
    <mergeCell ref="D121:E121"/>
    <mergeCell ref="F121:P121"/>
    <mergeCell ref="A6:A7"/>
    <mergeCell ref="A8:A9"/>
    <mergeCell ref="A10:A11"/>
    <mergeCell ref="A12:A13"/>
    <mergeCell ref="A14:A15"/>
    <mergeCell ref="A16:A17"/>
    <mergeCell ref="A18:A19"/>
    <mergeCell ref="A38:A39"/>
    <mergeCell ref="A42:A43"/>
    <mergeCell ref="A46:A47"/>
    <mergeCell ref="A50:A51"/>
    <mergeCell ref="A54:A55"/>
    <mergeCell ref="A20:A21"/>
    <mergeCell ref="A22:A23"/>
    <mergeCell ref="A26:A27"/>
    <mergeCell ref="A30:A31"/>
    <mergeCell ref="A34:A35"/>
    <mergeCell ref="A24:A25"/>
    <mergeCell ref="A28:A29"/>
    <mergeCell ref="A32:A33"/>
    <mergeCell ref="A89:A90"/>
    <mergeCell ref="A93:A94"/>
    <mergeCell ref="A97:A98"/>
    <mergeCell ref="A71:A72"/>
    <mergeCell ref="A73:A74"/>
    <mergeCell ref="A75:A76"/>
    <mergeCell ref="A77:A78"/>
    <mergeCell ref="A79:A80"/>
    <mergeCell ref="A56:A57"/>
    <mergeCell ref="A65:A66"/>
    <mergeCell ref="A67:A68"/>
    <mergeCell ref="A69:A70"/>
    <mergeCell ref="A36:A37"/>
    <mergeCell ref="A40:A41"/>
    <mergeCell ref="A44:A45"/>
    <mergeCell ref="A48:A49"/>
    <mergeCell ref="A52:A53"/>
    <mergeCell ref="D14:D15"/>
    <mergeCell ref="D16:D17"/>
    <mergeCell ref="D18:D19"/>
    <mergeCell ref="D20:D21"/>
    <mergeCell ref="D22:D23"/>
    <mergeCell ref="D6:D7"/>
    <mergeCell ref="D8:D9"/>
    <mergeCell ref="D10:D11"/>
    <mergeCell ref="D12:D13"/>
    <mergeCell ref="D105:D106"/>
    <mergeCell ref="D109:D110"/>
    <mergeCell ref="D113:D114"/>
    <mergeCell ref="D115:D116"/>
    <mergeCell ref="D52:D53"/>
    <mergeCell ref="D48:D49"/>
    <mergeCell ref="A101:A102"/>
    <mergeCell ref="A105:A106"/>
    <mergeCell ref="A109:A110"/>
    <mergeCell ref="A113:A114"/>
    <mergeCell ref="A115:A116"/>
    <mergeCell ref="A81:A82"/>
    <mergeCell ref="A85:A86"/>
    <mergeCell ref="A171:A172"/>
    <mergeCell ref="A173:A174"/>
    <mergeCell ref="D65:D66"/>
    <mergeCell ref="D67:D68"/>
    <mergeCell ref="D69:D70"/>
    <mergeCell ref="D71:D72"/>
    <mergeCell ref="D73:D74"/>
    <mergeCell ref="D75:D76"/>
    <mergeCell ref="D77:D78"/>
    <mergeCell ref="D79:D80"/>
    <mergeCell ref="D81:D82"/>
    <mergeCell ref="D85:D86"/>
    <mergeCell ref="D89:D90"/>
    <mergeCell ref="D93:D94"/>
    <mergeCell ref="A147:A148"/>
    <mergeCell ref="A151:A152"/>
    <mergeCell ref="A155:A156"/>
    <mergeCell ref="A159:A160"/>
    <mergeCell ref="A163:A164"/>
    <mergeCell ref="A133:A134"/>
    <mergeCell ref="A135:A136"/>
    <mergeCell ref="A137:A138"/>
    <mergeCell ref="A139:A140"/>
    <mergeCell ref="D101:D102"/>
    <mergeCell ref="A165:A166"/>
    <mergeCell ref="A169:A170"/>
    <mergeCell ref="A83:A84"/>
    <mergeCell ref="A87:A88"/>
    <mergeCell ref="A91:A92"/>
    <mergeCell ref="A95:A96"/>
    <mergeCell ref="A99:A100"/>
    <mergeCell ref="A103:A104"/>
    <mergeCell ref="A107:A108"/>
    <mergeCell ref="A111:A112"/>
    <mergeCell ref="A145:A146"/>
    <mergeCell ref="A149:A150"/>
    <mergeCell ref="A153:A154"/>
    <mergeCell ref="A157:A158"/>
    <mergeCell ref="A161:A162"/>
    <mergeCell ref="A167:A168"/>
    <mergeCell ref="A143:A144"/>
    <mergeCell ref="A141:A142"/>
    <mergeCell ref="A125:A126"/>
    <mergeCell ref="A127:A128"/>
    <mergeCell ref="A129:A130"/>
    <mergeCell ref="A131:A132"/>
    <mergeCell ref="A123:A124"/>
    <mergeCell ref="D24:D25"/>
    <mergeCell ref="D111:D112"/>
    <mergeCell ref="D107:D108"/>
    <mergeCell ref="D103:D104"/>
    <mergeCell ref="D99:D100"/>
    <mergeCell ref="D95:D96"/>
    <mergeCell ref="D91:D92"/>
    <mergeCell ref="D87:D88"/>
    <mergeCell ref="D83:D84"/>
    <mergeCell ref="D44:D45"/>
    <mergeCell ref="D40:D41"/>
    <mergeCell ref="D36:D37"/>
    <mergeCell ref="D32:D33"/>
    <mergeCell ref="D28:D29"/>
    <mergeCell ref="D26:D27"/>
    <mergeCell ref="D30:D31"/>
    <mergeCell ref="D34:D35"/>
    <mergeCell ref="D38:D39"/>
    <mergeCell ref="D42:D43"/>
    <mergeCell ref="D46:D47"/>
    <mergeCell ref="D50:D51"/>
    <mergeCell ref="D54:D55"/>
    <mergeCell ref="D56:D57"/>
    <mergeCell ref="D97:D98"/>
  </mergeCells>
  <dataValidations count="50">
    <dataValidation type="list" allowBlank="1" showInputMessage="1" showErrorMessage="1" sqref="C9">
      <formula1>$A$91:$A$99</formula1>
    </dataValidation>
    <dataValidation type="list" allowBlank="1" showInputMessage="1" showErrorMessage="1" sqref="C11">
      <formula1>$A$91:$A$99</formula1>
    </dataValidation>
    <dataValidation type="list" allowBlank="1" showInputMessage="1" showErrorMessage="1" sqref="C13">
      <formula1>$A$91:$A$99</formula1>
    </dataValidation>
    <dataValidation type="list" allowBlank="1" showInputMessage="1" showErrorMessage="1" sqref="C15">
      <formula1>$A$91:$A$99</formula1>
    </dataValidation>
    <dataValidation type="list" allowBlank="1" showInputMessage="1" showErrorMessage="1" sqref="C17">
      <formula1>$A$91:$A$99</formula1>
    </dataValidation>
    <dataValidation type="list" allowBlank="1" showInputMessage="1" showErrorMessage="1" sqref="C19">
      <formula1>$A$91:$A$99</formula1>
    </dataValidation>
    <dataValidation type="list" allowBlank="1" showInputMessage="1" showErrorMessage="1" sqref="C21">
      <formula1>$A$91:$A$99</formula1>
    </dataValidation>
    <dataValidation type="list" allowBlank="1" showInputMessage="1" showErrorMessage="1" sqref="C23">
      <formula1>$A$91:$A$99</formula1>
    </dataValidation>
    <dataValidation type="list" allowBlank="1" showInputMessage="1" showErrorMessage="1" sqref="C25">
      <formula1>$A$91:$A$99</formula1>
    </dataValidation>
    <dataValidation type="list" allowBlank="1" showInputMessage="1" showErrorMessage="1" sqref="C27">
      <formula1>$A$91:$A$99</formula1>
    </dataValidation>
    <dataValidation type="list" allowBlank="1" showInputMessage="1" showErrorMessage="1" sqref="C29">
      <formula1>$A$91:$A$99</formula1>
    </dataValidation>
    <dataValidation type="list" allowBlank="1" showInputMessage="1" showErrorMessage="1" sqref="C31">
      <formula1>$A$91:$A$99</formula1>
    </dataValidation>
    <dataValidation type="list" allowBlank="1" showInputMessage="1" showErrorMessage="1" sqref="C33">
      <formula1>$A$91:$A$99</formula1>
    </dataValidation>
    <dataValidation type="list" allowBlank="1" showInputMessage="1" showErrorMessage="1" sqref="C35">
      <formula1>$A$91:$A$99</formula1>
    </dataValidation>
    <dataValidation type="list" allowBlank="1" showInputMessage="1" showErrorMessage="1" sqref="C37">
      <formula1>$A$91:$A$99</formula1>
    </dataValidation>
    <dataValidation type="list" allowBlank="1" showInputMessage="1" showErrorMessage="1" sqref="C39">
      <formula1>$A$91:$A$99</formula1>
    </dataValidation>
    <dataValidation type="list" allowBlank="1" showInputMessage="1" showErrorMessage="1" sqref="C41">
      <formula1>$A$91:$A$99</formula1>
    </dataValidation>
    <dataValidation type="list" allowBlank="1" showInputMessage="1" showErrorMessage="1" sqref="C43">
      <formula1>$A$91:$A$99</formula1>
    </dataValidation>
    <dataValidation type="list" allowBlank="1" showInputMessage="1" showErrorMessage="1" sqref="C45">
      <formula1>$A$91:$A$99</formula1>
    </dataValidation>
    <dataValidation type="list" allowBlank="1" showInputMessage="1" showErrorMessage="1" sqref="C47">
      <formula1>$A$91:$A$99</formula1>
    </dataValidation>
    <dataValidation type="list" allowBlank="1" showInputMessage="1" showErrorMessage="1" sqref="C49">
      <formula1>$A$91:$A$99</formula1>
    </dataValidation>
    <dataValidation type="list" allowBlank="1" showInputMessage="1" showErrorMessage="1" sqref="C51">
      <formula1>$A$91:$A$99</formula1>
    </dataValidation>
    <dataValidation type="list" allowBlank="1" showInputMessage="1" showErrorMessage="1" sqref="C53">
      <formula1>$A$91:$A$99</formula1>
    </dataValidation>
    <dataValidation type="list" allowBlank="1" showInputMessage="1" showErrorMessage="1" sqref="C55">
      <formula1>$A$91:$A$99</formula1>
    </dataValidation>
    <dataValidation type="list" allowBlank="1" showInputMessage="1" showErrorMessage="1" sqref="C57">
      <formula1>$A$91:$A$99</formula1>
    </dataValidation>
    <dataValidation type="list" allowBlank="1" showInputMessage="1" showErrorMessage="1" sqref="C8">
      <formula1>$A$83:$A$90</formula1>
    </dataValidation>
    <dataValidation type="list" allowBlank="1" showInputMessage="1" showErrorMessage="1" sqref="C10">
      <formula1>$A$83:$A$90</formula1>
    </dataValidation>
    <dataValidation type="list" allowBlank="1" showInputMessage="1" showErrorMessage="1" sqref="C12">
      <formula1>$A$83:$A$90</formula1>
    </dataValidation>
    <dataValidation type="list" allowBlank="1" showInputMessage="1" showErrorMessage="1" sqref="C14">
      <formula1>$A$83:$A$90</formula1>
    </dataValidation>
    <dataValidation type="list" allowBlank="1" showInputMessage="1" showErrorMessage="1" sqref="C16">
      <formula1>$A$83:$A$90</formula1>
    </dataValidation>
    <dataValidation type="list" allowBlank="1" showInputMessage="1" showErrorMessage="1" sqref="C18">
      <formula1>$A$83:$A$90</formula1>
    </dataValidation>
    <dataValidation type="list" allowBlank="1" showInputMessage="1" showErrorMessage="1" sqref="C20">
      <formula1>$A$83:$A$90</formula1>
    </dataValidation>
    <dataValidation type="list" allowBlank="1" showInputMessage="1" showErrorMessage="1" sqref="C22">
      <formula1>$A$83:$A$90</formula1>
    </dataValidation>
    <dataValidation type="list" allowBlank="1" showInputMessage="1" showErrorMessage="1" sqref="C24">
      <formula1>$A$83:$A$90</formula1>
    </dataValidation>
    <dataValidation type="list" allowBlank="1" showInputMessage="1" showErrorMessage="1" sqref="C26">
      <formula1>$A$83:$A$90</formula1>
    </dataValidation>
    <dataValidation type="list" allowBlank="1" showInputMessage="1" showErrorMessage="1" sqref="C28">
      <formula1>$A$83:$A$90</formula1>
    </dataValidation>
    <dataValidation type="list" allowBlank="1" showInputMessage="1" showErrorMessage="1" sqref="C30">
      <formula1>$A$83:$A$90</formula1>
    </dataValidation>
    <dataValidation type="list" allowBlank="1" showInputMessage="1" showErrorMessage="1" sqref="C32">
      <formula1>$A$83:$A$90</formula1>
    </dataValidation>
    <dataValidation type="list" allowBlank="1" showInputMessage="1" showErrorMessage="1" sqref="C34">
      <formula1>$A$83:$A$90</formula1>
    </dataValidation>
    <dataValidation type="list" allowBlank="1" showInputMessage="1" showErrorMessage="1" sqref="C36">
      <formula1>$A$83:$A$90</formula1>
    </dataValidation>
    <dataValidation type="list" allowBlank="1" showInputMessage="1" showErrorMessage="1" sqref="C38">
      <formula1>$A$83:$A$90</formula1>
    </dataValidation>
    <dataValidation type="list" allowBlank="1" showInputMessage="1" showErrorMessage="1" sqref="C40">
      <formula1>$A$83:$A$90</formula1>
    </dataValidation>
    <dataValidation type="list" allowBlank="1" showInputMessage="1" showErrorMessage="1" sqref="C42">
      <formula1>$A$83:$A$90</formula1>
    </dataValidation>
    <dataValidation type="list" allowBlank="1" showInputMessage="1" showErrorMessage="1" sqref="C44">
      <formula1>$A$83:$A$90</formula1>
    </dataValidation>
    <dataValidation type="list" allowBlank="1" showInputMessage="1" showErrorMessage="1" sqref="C46">
      <formula1>$A$83:$A$90</formula1>
    </dataValidation>
    <dataValidation type="list" allowBlank="1" showInputMessage="1" showErrorMessage="1" sqref="C48">
      <formula1>$A$83:$A$90</formula1>
    </dataValidation>
    <dataValidation type="list" allowBlank="1" showInputMessage="1" showErrorMessage="1" sqref="C50">
      <formula1>$A$83:$A$90</formula1>
    </dataValidation>
    <dataValidation type="list" allowBlank="1" showInputMessage="1" showErrorMessage="1" sqref="C52">
      <formula1>$A$83:$A$90</formula1>
    </dataValidation>
    <dataValidation type="list" allowBlank="1" showInputMessage="1" showErrorMessage="1" sqref="C54">
      <formula1>$A$83:$A$90</formula1>
    </dataValidation>
    <dataValidation type="list" allowBlank="1" showInputMessage="1" showErrorMessage="1" sqref="C56">
      <formula1>$A$83:$A$90</formula1>
    </dataValidation>
  </dataValidations>
  <pageMargins left="0.75" right="0.75" top="1" bottom="1" header="0.5" footer="0.5"/>
  <pageSetup paperSize="9" scale="24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Baustoffe!$A$93:$A$101</xm:f>
          </x14:formula1>
          <xm:sqref>C7</xm:sqref>
        </x14:dataValidation>
        <x14:dataValidation type="list" allowBlank="1" showInputMessage="1" showErrorMessage="1">
          <x14:formula1>
            <xm:f>Baustoffe!$A$85:$A$92</xm:f>
          </x14:formula1>
          <xm:sqref>C6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8000"/>
    <pageSetUpPr fitToPage="1"/>
  </sheetPr>
  <dimension ref="A1:Q70"/>
  <sheetViews>
    <sheetView workbookViewId="0">
      <selection activeCell="A19" sqref="A19"/>
    </sheetView>
  </sheetViews>
  <sheetFormatPr baseColWidth="10" defaultRowHeight="15.75" x14ac:dyDescent="0.25"/>
  <cols>
    <col min="1" max="1" width="32.5" customWidth="1"/>
    <col min="2" max="2" width="35.625" customWidth="1"/>
    <col min="15" max="15" width="12.125" bestFit="1" customWidth="1"/>
    <col min="17" max="17" width="0" hidden="1" customWidth="1"/>
  </cols>
  <sheetData>
    <row r="1" spans="1:17" ht="16.5" thickBot="1" x14ac:dyDescent="0.3"/>
    <row r="2" spans="1:17" s="6" customFormat="1" ht="35.1" customHeight="1" thickBot="1" x14ac:dyDescent="0.3">
      <c r="A2" s="80" t="s">
        <v>43</v>
      </c>
      <c r="B2" s="14" t="s">
        <v>16</v>
      </c>
      <c r="C2" s="3" t="s">
        <v>0</v>
      </c>
      <c r="D2" s="4"/>
      <c r="E2" s="4"/>
      <c r="F2" s="4"/>
      <c r="G2" s="5"/>
      <c r="H2" s="3" t="s">
        <v>14</v>
      </c>
      <c r="I2" s="4"/>
      <c r="J2" s="4"/>
      <c r="K2" s="5"/>
      <c r="L2" s="3" t="s">
        <v>1</v>
      </c>
      <c r="M2" s="4"/>
      <c r="N2" s="4"/>
      <c r="O2" s="5"/>
    </row>
    <row r="3" spans="1:17" ht="30.75" thickBot="1" x14ac:dyDescent="0.3">
      <c r="A3" s="15"/>
      <c r="B3" s="13" t="s">
        <v>17</v>
      </c>
      <c r="C3" s="10" t="s">
        <v>2</v>
      </c>
      <c r="D3" s="10" t="s">
        <v>3</v>
      </c>
      <c r="E3" s="10" t="s">
        <v>11</v>
      </c>
      <c r="F3" s="10" t="s">
        <v>10</v>
      </c>
      <c r="G3" s="12" t="s">
        <v>12</v>
      </c>
      <c r="H3" s="10" t="s">
        <v>4</v>
      </c>
      <c r="I3" s="10" t="s">
        <v>5</v>
      </c>
      <c r="J3" s="10" t="s">
        <v>6</v>
      </c>
      <c r="K3" s="11" t="s">
        <v>13</v>
      </c>
      <c r="L3" s="2" t="s">
        <v>7</v>
      </c>
      <c r="M3" s="2" t="s">
        <v>8</v>
      </c>
      <c r="N3" s="2" t="s">
        <v>9</v>
      </c>
      <c r="O3" s="2" t="s">
        <v>15</v>
      </c>
    </row>
    <row r="4" spans="1:17" ht="30" customHeight="1" thickBot="1" x14ac:dyDescent="0.35">
      <c r="A4" s="8"/>
      <c r="B4" s="79" t="s">
        <v>44</v>
      </c>
      <c r="C4" s="9"/>
      <c r="D4" s="9"/>
      <c r="E4" s="9"/>
      <c r="F4" s="9"/>
      <c r="G4" s="9"/>
      <c r="H4" s="9"/>
      <c r="I4" s="9"/>
      <c r="J4" s="9"/>
      <c r="K4" s="9"/>
      <c r="L4" s="68">
        <f>L70</f>
        <v>18202.8</v>
      </c>
      <c r="M4" s="68">
        <f>M70</f>
        <v>0</v>
      </c>
      <c r="N4" s="68">
        <f>N70</f>
        <v>805.2</v>
      </c>
      <c r="O4" s="68">
        <f>O70</f>
        <v>3735.6</v>
      </c>
    </row>
    <row r="5" spans="1:17" s="7" customFormat="1" ht="27" customHeight="1" thickBot="1" x14ac:dyDescent="0.3">
      <c r="A5" s="282" t="s">
        <v>37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4"/>
    </row>
    <row r="6" spans="1:17" x14ac:dyDescent="0.25">
      <c r="A6" s="241" t="s">
        <v>329</v>
      </c>
      <c r="B6" s="28" t="s">
        <v>228</v>
      </c>
      <c r="C6" s="29">
        <v>120</v>
      </c>
      <c r="D6" s="29">
        <v>0.05</v>
      </c>
      <c r="E6" s="251">
        <f>IF(B6="","",VLOOKUP($B6,Baustoffe!$A$3:$F$101,2,FALSE))</f>
        <v>2.75</v>
      </c>
      <c r="F6" s="30">
        <f t="shared" ref="F6:F22" si="0">IF(B6="","",IF(C6="","Fläche fehlt",IF(D6="","Dicke fehlt",IF(E6="","Dichte fehlt",C6*D6*E6))))</f>
        <v>16.5</v>
      </c>
      <c r="G6" s="31">
        <f t="shared" ref="G6:G22" si="1">IF(B6="","",F6*1000)</f>
        <v>16500</v>
      </c>
      <c r="H6" s="237">
        <f>IF(E6="","",VLOOKUP($B6,Baustoffe!$A$3:$F$101,3,FALSE))</f>
        <v>1</v>
      </c>
      <c r="I6" s="237">
        <f>IF(F6="","",VLOOKUP($B6,Baustoffe!$A$3:$F$101,4,FALSE))</f>
        <v>0</v>
      </c>
      <c r="J6" s="237">
        <f>IF(G6="","",VLOOKUP($B6,Baustoffe!$A$3:$F$101,5,FALSE))</f>
        <v>2E-3</v>
      </c>
      <c r="K6" s="237">
        <f>IF(H6="","",VLOOKUP($B6,Baustoffe!$A$3:$F$101,6,FALSE))</f>
        <v>8.0000000000000002E-3</v>
      </c>
      <c r="L6" s="131">
        <f t="shared" ref="L6:O10" si="2">IF(B6="","",H6*$G6)</f>
        <v>16500</v>
      </c>
      <c r="M6" s="131">
        <f t="shared" si="2"/>
        <v>0</v>
      </c>
      <c r="N6" s="131">
        <f t="shared" si="2"/>
        <v>33</v>
      </c>
      <c r="O6" s="132">
        <f t="shared" si="2"/>
        <v>132</v>
      </c>
      <c r="Q6" s="258" t="s">
        <v>325</v>
      </c>
    </row>
    <row r="7" spans="1:17" x14ac:dyDescent="0.25">
      <c r="A7" s="242"/>
      <c r="B7" s="20"/>
      <c r="C7" s="21"/>
      <c r="D7" s="21"/>
      <c r="E7" s="252" t="str">
        <f>IF(B7="","",VLOOKUP($B7,Baustoffe!$A$3:$F$101,2,FALSE))</f>
        <v/>
      </c>
      <c r="F7" s="22" t="str">
        <f t="shared" si="0"/>
        <v/>
      </c>
      <c r="G7" s="23" t="str">
        <f t="shared" si="1"/>
        <v/>
      </c>
      <c r="H7" s="234" t="str">
        <f>IF(E7="","",VLOOKUP($B7,Baustoffe!$A$3:$F$101,3,FALSE))</f>
        <v/>
      </c>
      <c r="I7" s="234" t="str">
        <f>IF(F7="","",VLOOKUP($B7,Baustoffe!$A$3:$F$101,4,FALSE))</f>
        <v/>
      </c>
      <c r="J7" s="234" t="str">
        <f>IF(G7="","",VLOOKUP($B7,Baustoffe!$A$3:$F$101,5,FALSE))</f>
        <v/>
      </c>
      <c r="K7" s="234" t="str">
        <f>IF(H7="","",VLOOKUP($B7,Baustoffe!$A$3:$F$101,6,FALSE))</f>
        <v/>
      </c>
      <c r="L7" s="133" t="str">
        <f t="shared" si="2"/>
        <v/>
      </c>
      <c r="M7" s="133" t="str">
        <f t="shared" si="2"/>
        <v/>
      </c>
      <c r="N7" s="133" t="str">
        <f t="shared" si="2"/>
        <v/>
      </c>
      <c r="O7" s="134" t="str">
        <f t="shared" si="2"/>
        <v/>
      </c>
    </row>
    <row r="8" spans="1:17" x14ac:dyDescent="0.25">
      <c r="A8" s="242"/>
      <c r="B8" s="20"/>
      <c r="C8" s="21"/>
      <c r="D8" s="21"/>
      <c r="E8" s="252" t="str">
        <f>IF(B8="","",VLOOKUP($B8,Baustoffe!$A$3:$F$101,2,FALSE))</f>
        <v/>
      </c>
      <c r="F8" s="22" t="str">
        <f t="shared" si="0"/>
        <v/>
      </c>
      <c r="G8" s="23" t="str">
        <f t="shared" si="1"/>
        <v/>
      </c>
      <c r="H8" s="234" t="str">
        <f>IF(E8="","",VLOOKUP($B8,Baustoffe!$A$3:$F$101,3,FALSE))</f>
        <v/>
      </c>
      <c r="I8" s="234" t="str">
        <f>IF(F8="","",VLOOKUP($B8,Baustoffe!$A$3:$F$101,4,FALSE))</f>
        <v/>
      </c>
      <c r="J8" s="234" t="str">
        <f>IF(G8="","",VLOOKUP($B8,Baustoffe!$A$3:$F$101,5,FALSE))</f>
        <v/>
      </c>
      <c r="K8" s="234" t="str">
        <f>IF(H8="","",VLOOKUP($B8,Baustoffe!$A$3:$F$101,6,FALSE))</f>
        <v/>
      </c>
      <c r="L8" s="133" t="str">
        <f t="shared" si="2"/>
        <v/>
      </c>
      <c r="M8" s="133" t="str">
        <f t="shared" si="2"/>
        <v/>
      </c>
      <c r="N8" s="133" t="str">
        <f t="shared" si="2"/>
        <v/>
      </c>
      <c r="O8" s="134" t="str">
        <f t="shared" si="2"/>
        <v/>
      </c>
      <c r="Q8" t="s">
        <v>326</v>
      </c>
    </row>
    <row r="9" spans="1:17" x14ac:dyDescent="0.25">
      <c r="A9" s="242"/>
      <c r="B9" s="20"/>
      <c r="C9" s="21"/>
      <c r="D9" s="21"/>
      <c r="E9" s="252" t="str">
        <f>IF(B9="","",VLOOKUP($B9,Baustoffe!$A$3:$F$101,2,FALSE))</f>
        <v/>
      </c>
      <c r="F9" s="22" t="str">
        <f t="shared" si="0"/>
        <v/>
      </c>
      <c r="G9" s="23" t="str">
        <f t="shared" si="1"/>
        <v/>
      </c>
      <c r="H9" s="234" t="str">
        <f>IF(E9="","",VLOOKUP($B9,Baustoffe!$A$3:$F$101,3,FALSE))</f>
        <v/>
      </c>
      <c r="I9" s="234" t="str">
        <f>IF(F9="","",VLOOKUP($B9,Baustoffe!$A$3:$F$101,4,FALSE))</f>
        <v/>
      </c>
      <c r="J9" s="234" t="str">
        <f>IF(G9="","",VLOOKUP($B9,Baustoffe!$A$3:$F$101,5,FALSE))</f>
        <v/>
      </c>
      <c r="K9" s="234" t="str">
        <f>IF(H9="","",VLOOKUP($B9,Baustoffe!$A$3:$F$101,6,FALSE))</f>
        <v/>
      </c>
      <c r="L9" s="133" t="str">
        <f t="shared" si="2"/>
        <v/>
      </c>
      <c r="M9" s="133" t="str">
        <f t="shared" si="2"/>
        <v/>
      </c>
      <c r="N9" s="133" t="str">
        <f t="shared" si="2"/>
        <v/>
      </c>
      <c r="O9" s="134" t="str">
        <f t="shared" si="2"/>
        <v/>
      </c>
      <c r="Q9" t="s">
        <v>327</v>
      </c>
    </row>
    <row r="10" spans="1:17" x14ac:dyDescent="0.25">
      <c r="A10" s="242"/>
      <c r="B10" s="20"/>
      <c r="C10" s="21"/>
      <c r="D10" s="21"/>
      <c r="E10" s="252" t="str">
        <f>IF(B10="","",VLOOKUP($B10,Baustoffe!$A$3:$F$101,2,FALSE))</f>
        <v/>
      </c>
      <c r="F10" s="22" t="str">
        <f t="shared" si="0"/>
        <v/>
      </c>
      <c r="G10" s="23" t="str">
        <f t="shared" si="1"/>
        <v/>
      </c>
      <c r="H10" s="234" t="str">
        <f>IF(E10="","",VLOOKUP($B10,Baustoffe!$A$3:$F$101,3,FALSE))</f>
        <v/>
      </c>
      <c r="I10" s="234" t="str">
        <f>IF(F10="","",VLOOKUP($B10,Baustoffe!$A$3:$F$101,4,FALSE))</f>
        <v/>
      </c>
      <c r="J10" s="234" t="str">
        <f>IF(G10="","",VLOOKUP($B10,Baustoffe!$A$3:$F$101,5,FALSE))</f>
        <v/>
      </c>
      <c r="K10" s="234" t="str">
        <f>IF(H10="","",VLOOKUP($B10,Baustoffe!$A$3:$F$101,6,FALSE))</f>
        <v/>
      </c>
      <c r="L10" s="133" t="str">
        <f t="shared" si="2"/>
        <v/>
      </c>
      <c r="M10" s="133" t="str">
        <f t="shared" si="2"/>
        <v/>
      </c>
      <c r="N10" s="133" t="str">
        <f t="shared" si="2"/>
        <v/>
      </c>
      <c r="O10" s="134" t="str">
        <f t="shared" si="2"/>
        <v/>
      </c>
      <c r="Q10" t="s">
        <v>294</v>
      </c>
    </row>
    <row r="11" spans="1:17" x14ac:dyDescent="0.25">
      <c r="A11" s="242"/>
      <c r="B11" s="20"/>
      <c r="C11" s="21"/>
      <c r="D11" s="21"/>
      <c r="E11" s="252" t="str">
        <f>IF(B11="","",VLOOKUP($B11,Baustoffe!$A$3:$F$101,2,FALSE))</f>
        <v/>
      </c>
      <c r="F11" s="22" t="str">
        <f t="shared" si="0"/>
        <v/>
      </c>
      <c r="G11" s="23" t="str">
        <f t="shared" si="1"/>
        <v/>
      </c>
      <c r="H11" s="234" t="str">
        <f>IF(E11="","",VLOOKUP($B11,Baustoffe!$A$3:$F$101,3,FALSE))</f>
        <v/>
      </c>
      <c r="I11" s="234" t="str">
        <f>IF(F11="","",VLOOKUP($B11,Baustoffe!$A$3:$F$101,4,FALSE))</f>
        <v/>
      </c>
      <c r="J11" s="234" t="str">
        <f>IF(G11="","",VLOOKUP($B11,Baustoffe!$A$3:$F$101,5,FALSE))</f>
        <v/>
      </c>
      <c r="K11" s="234" t="str">
        <f>IF(H11="","",VLOOKUP($B11,Baustoffe!$A$3:$F$101,6,FALSE))</f>
        <v/>
      </c>
      <c r="L11" s="24" t="str">
        <f>IF(B11="","",H11*$G11)</f>
        <v/>
      </c>
      <c r="M11" s="24" t="str">
        <f>IF(C11="","",I11*$G11)</f>
        <v/>
      </c>
      <c r="N11" s="24" t="str">
        <f>IF(D11="","",J11*$G11)</f>
        <v/>
      </c>
      <c r="O11" s="35" t="str">
        <f>IF(E11="","",K11*$G11)</f>
        <v/>
      </c>
      <c r="Q11" t="s">
        <v>328</v>
      </c>
    </row>
    <row r="12" spans="1:17" x14ac:dyDescent="0.25">
      <c r="A12" s="242"/>
      <c r="B12" s="20"/>
      <c r="C12" s="21"/>
      <c r="D12" s="21"/>
      <c r="E12" s="252" t="str">
        <f>IF(B12="","",VLOOKUP($B12,Baustoffe!$A$3:$F$101,2,FALSE))</f>
        <v/>
      </c>
      <c r="F12" s="22" t="str">
        <f t="shared" si="0"/>
        <v/>
      </c>
      <c r="G12" s="23" t="str">
        <f t="shared" si="1"/>
        <v/>
      </c>
      <c r="H12" s="234" t="str">
        <f>IF(E12="","",VLOOKUP($B12,Baustoffe!$A$3:$F$101,3,FALSE))</f>
        <v/>
      </c>
      <c r="I12" s="234" t="str">
        <f>IF(F12="","",VLOOKUP($B12,Baustoffe!$A$3:$F$101,4,FALSE))</f>
        <v/>
      </c>
      <c r="J12" s="234" t="str">
        <f>IF(G12="","",VLOOKUP($B12,Baustoffe!$A$3:$F$101,5,FALSE))</f>
        <v/>
      </c>
      <c r="K12" s="234" t="str">
        <f>IF(H12="","",VLOOKUP($B12,Baustoffe!$A$3:$F$101,6,FALSE))</f>
        <v/>
      </c>
      <c r="L12" s="24" t="str">
        <f t="shared" ref="L12:O22" si="3">IF(B12="","",H12*$G12)</f>
        <v/>
      </c>
      <c r="M12" s="24" t="str">
        <f t="shared" si="3"/>
        <v/>
      </c>
      <c r="N12" s="24" t="str">
        <f t="shared" si="3"/>
        <v/>
      </c>
      <c r="O12" s="35" t="str">
        <f t="shared" si="3"/>
        <v/>
      </c>
      <c r="Q12" t="s">
        <v>297</v>
      </c>
    </row>
    <row r="13" spans="1:17" x14ac:dyDescent="0.25">
      <c r="A13" s="242"/>
      <c r="B13" s="20"/>
      <c r="C13" s="21"/>
      <c r="D13" s="21"/>
      <c r="E13" s="252" t="str">
        <f>IF(B13="","",VLOOKUP($B13,Baustoffe!$A$3:$F$101,2,FALSE))</f>
        <v/>
      </c>
      <c r="F13" s="22" t="str">
        <f t="shared" si="0"/>
        <v/>
      </c>
      <c r="G13" s="23" t="str">
        <f t="shared" si="1"/>
        <v/>
      </c>
      <c r="H13" s="234" t="str">
        <f>IF(E13="","",VLOOKUP($B13,Baustoffe!$A$3:$F$101,3,FALSE))</f>
        <v/>
      </c>
      <c r="I13" s="234" t="str">
        <f>IF(F13="","",VLOOKUP($B13,Baustoffe!$A$3:$F$101,4,FALSE))</f>
        <v/>
      </c>
      <c r="J13" s="234" t="str">
        <f>IF(G13="","",VLOOKUP($B13,Baustoffe!$A$3:$F$101,5,FALSE))</f>
        <v/>
      </c>
      <c r="K13" s="234" t="str">
        <f>IF(H13="","",VLOOKUP($B13,Baustoffe!$A$3:$F$101,6,FALSE))</f>
        <v/>
      </c>
      <c r="L13" s="24" t="str">
        <f t="shared" si="3"/>
        <v/>
      </c>
      <c r="M13" s="24" t="str">
        <f t="shared" si="3"/>
        <v/>
      </c>
      <c r="N13" s="24" t="str">
        <f t="shared" si="3"/>
        <v/>
      </c>
      <c r="O13" s="35" t="str">
        <f t="shared" si="3"/>
        <v/>
      </c>
      <c r="Q13" t="s">
        <v>218</v>
      </c>
    </row>
    <row r="14" spans="1:17" x14ac:dyDescent="0.25">
      <c r="A14" s="242"/>
      <c r="B14" s="20"/>
      <c r="C14" s="21"/>
      <c r="D14" s="21"/>
      <c r="E14" s="252" t="str">
        <f>IF(B14="","",VLOOKUP($B14,Baustoffe!$A$3:$F$101,2,FALSE))</f>
        <v/>
      </c>
      <c r="F14" s="22" t="str">
        <f t="shared" si="0"/>
        <v/>
      </c>
      <c r="G14" s="23" t="str">
        <f t="shared" si="1"/>
        <v/>
      </c>
      <c r="H14" s="234" t="str">
        <f>IF(E14="","",VLOOKUP($B14,Baustoffe!$A$3:$F$101,3,FALSE))</f>
        <v/>
      </c>
      <c r="I14" s="234" t="str">
        <f>IF(F14="","",VLOOKUP($B14,Baustoffe!$A$3:$F$101,4,FALSE))</f>
        <v/>
      </c>
      <c r="J14" s="234" t="str">
        <f>IF(G14="","",VLOOKUP($B14,Baustoffe!$A$3:$F$101,5,FALSE))</f>
        <v/>
      </c>
      <c r="K14" s="234" t="str">
        <f>IF(H14="","",VLOOKUP($B14,Baustoffe!$A$3:$F$101,6,FALSE))</f>
        <v/>
      </c>
      <c r="L14" s="24" t="str">
        <f t="shared" si="3"/>
        <v/>
      </c>
      <c r="M14" s="24" t="str">
        <f t="shared" si="3"/>
        <v/>
      </c>
      <c r="N14" s="24" t="str">
        <f t="shared" si="3"/>
        <v/>
      </c>
      <c r="O14" s="35" t="str">
        <f t="shared" si="3"/>
        <v/>
      </c>
      <c r="Q14" t="s">
        <v>300</v>
      </c>
    </row>
    <row r="15" spans="1:17" x14ac:dyDescent="0.25">
      <c r="A15" s="242"/>
      <c r="B15" s="20"/>
      <c r="C15" s="25"/>
      <c r="D15" s="25"/>
      <c r="E15" s="252" t="str">
        <f>IF(B15="","",VLOOKUP($B15,Baustoffe!$A$3:$F$101,2,FALSE))</f>
        <v/>
      </c>
      <c r="F15" s="22" t="str">
        <f t="shared" si="0"/>
        <v/>
      </c>
      <c r="G15" s="23" t="str">
        <f t="shared" si="1"/>
        <v/>
      </c>
      <c r="H15" s="234" t="str">
        <f>IF(E15="","",VLOOKUP($B15,Baustoffe!$A$3:$F$101,3,FALSE))</f>
        <v/>
      </c>
      <c r="I15" s="234" t="str">
        <f>IF(F15="","",VLOOKUP($B15,Baustoffe!$A$3:$F$101,4,FALSE))</f>
        <v/>
      </c>
      <c r="J15" s="234" t="str">
        <f>IF(G15="","",VLOOKUP($B15,Baustoffe!$A$3:$F$101,5,FALSE))</f>
        <v/>
      </c>
      <c r="K15" s="234" t="str">
        <f>IF(H15="","",VLOOKUP($B15,Baustoffe!$A$3:$F$101,6,FALSE))</f>
        <v/>
      </c>
      <c r="L15" s="24" t="str">
        <f t="shared" si="3"/>
        <v/>
      </c>
      <c r="M15" s="24" t="str">
        <f t="shared" si="3"/>
        <v/>
      </c>
      <c r="N15" s="24" t="str">
        <f t="shared" si="3"/>
        <v/>
      </c>
      <c r="O15" s="35" t="str">
        <f t="shared" si="3"/>
        <v/>
      </c>
      <c r="Q15" t="s">
        <v>329</v>
      </c>
    </row>
    <row r="16" spans="1:17" x14ac:dyDescent="0.25">
      <c r="A16" s="242"/>
      <c r="B16" s="20"/>
      <c r="C16" s="21"/>
      <c r="D16" s="21"/>
      <c r="E16" s="252" t="str">
        <f>IF(B16="","",VLOOKUP($B16,Baustoffe!$A$3:$F$101,2,FALSE))</f>
        <v/>
      </c>
      <c r="F16" s="22" t="str">
        <f t="shared" si="0"/>
        <v/>
      </c>
      <c r="G16" s="23" t="str">
        <f t="shared" si="1"/>
        <v/>
      </c>
      <c r="H16" s="234" t="str">
        <f>IF(E16="","",VLOOKUP($B16,Baustoffe!$A$3:$F$101,3,FALSE))</f>
        <v/>
      </c>
      <c r="I16" s="234" t="str">
        <f>IF(F16="","",VLOOKUP($B16,Baustoffe!$A$3:$F$101,4,FALSE))</f>
        <v/>
      </c>
      <c r="J16" s="234" t="str">
        <f>IF(G16="","",VLOOKUP($B16,Baustoffe!$A$3:$F$101,5,FALSE))</f>
        <v/>
      </c>
      <c r="K16" s="234" t="str">
        <f>IF(H16="","",VLOOKUP($B16,Baustoffe!$A$3:$F$101,6,FALSE))</f>
        <v/>
      </c>
      <c r="L16" s="24" t="str">
        <f t="shared" si="3"/>
        <v/>
      </c>
      <c r="M16" s="24" t="str">
        <f t="shared" si="3"/>
        <v/>
      </c>
      <c r="N16" s="24" t="str">
        <f t="shared" si="3"/>
        <v/>
      </c>
      <c r="O16" s="35" t="str">
        <f t="shared" si="3"/>
        <v/>
      </c>
    </row>
    <row r="17" spans="1:15" x14ac:dyDescent="0.25">
      <c r="A17" s="242"/>
      <c r="B17" s="20"/>
      <c r="C17" s="21"/>
      <c r="D17" s="21"/>
      <c r="E17" s="252" t="str">
        <f>IF(B17="","",VLOOKUP($B17,Baustoffe!$A$3:$F$101,2,FALSE))</f>
        <v/>
      </c>
      <c r="F17" s="22" t="str">
        <f t="shared" si="0"/>
        <v/>
      </c>
      <c r="G17" s="23" t="str">
        <f t="shared" si="1"/>
        <v/>
      </c>
      <c r="H17" s="234" t="str">
        <f>IF(E17="","",VLOOKUP($B17,Baustoffe!$A$3:$F$101,3,FALSE))</f>
        <v/>
      </c>
      <c r="I17" s="234" t="str">
        <f>IF(F17="","",VLOOKUP($B17,Baustoffe!$A$3:$F$101,4,FALSE))</f>
        <v/>
      </c>
      <c r="J17" s="234" t="str">
        <f>IF(G17="","",VLOOKUP($B17,Baustoffe!$A$3:$F$101,5,FALSE))</f>
        <v/>
      </c>
      <c r="K17" s="234" t="str">
        <f>IF(H17="","",VLOOKUP($B17,Baustoffe!$A$3:$F$101,6,FALSE))</f>
        <v/>
      </c>
      <c r="L17" s="24" t="str">
        <f t="shared" si="3"/>
        <v/>
      </c>
      <c r="M17" s="24" t="str">
        <f t="shared" si="3"/>
        <v/>
      </c>
      <c r="N17" s="24" t="str">
        <f t="shared" si="3"/>
        <v/>
      </c>
      <c r="O17" s="35" t="str">
        <f t="shared" si="3"/>
        <v/>
      </c>
    </row>
    <row r="18" spans="1:15" x14ac:dyDescent="0.25">
      <c r="A18" s="242"/>
      <c r="B18" s="20"/>
      <c r="C18" s="21"/>
      <c r="D18" s="21"/>
      <c r="E18" s="252" t="str">
        <f>IF(B18="","",VLOOKUP($B18,Baustoffe!$A$3:$F$101,2,FALSE))</f>
        <v/>
      </c>
      <c r="F18" s="22" t="str">
        <f t="shared" si="0"/>
        <v/>
      </c>
      <c r="G18" s="23" t="str">
        <f t="shared" si="1"/>
        <v/>
      </c>
      <c r="H18" s="234" t="str">
        <f>IF(E18="","",VLOOKUP($B18,Baustoffe!$A$3:$F$101,3,FALSE))</f>
        <v/>
      </c>
      <c r="I18" s="234" t="str">
        <f>IF(F18="","",VLOOKUP($B18,Baustoffe!$A$3:$F$101,4,FALSE))</f>
        <v/>
      </c>
      <c r="J18" s="234" t="str">
        <f>IF(G18="","",VLOOKUP($B18,Baustoffe!$A$3:$F$101,5,FALSE))</f>
        <v/>
      </c>
      <c r="K18" s="234" t="str">
        <f>IF(H18="","",VLOOKUP($B18,Baustoffe!$A$3:$F$101,6,FALSE))</f>
        <v/>
      </c>
      <c r="L18" s="24" t="str">
        <f t="shared" si="3"/>
        <v/>
      </c>
      <c r="M18" s="24" t="str">
        <f t="shared" si="3"/>
        <v/>
      </c>
      <c r="N18" s="24" t="str">
        <f t="shared" si="3"/>
        <v/>
      </c>
      <c r="O18" s="35" t="str">
        <f t="shared" si="3"/>
        <v/>
      </c>
    </row>
    <row r="19" spans="1:15" x14ac:dyDescent="0.25">
      <c r="A19" s="242"/>
      <c r="B19" s="20"/>
      <c r="C19" s="21"/>
      <c r="D19" s="21"/>
      <c r="E19" s="252" t="str">
        <f>IF(B19="","",VLOOKUP($B19,Baustoffe!$A$3:$F$101,2,FALSE))</f>
        <v/>
      </c>
      <c r="F19" s="22" t="str">
        <f t="shared" si="0"/>
        <v/>
      </c>
      <c r="G19" s="23" t="str">
        <f t="shared" si="1"/>
        <v/>
      </c>
      <c r="H19" s="234" t="str">
        <f>IF(E19="","",VLOOKUP($B19,Baustoffe!$A$3:$F$101,3,FALSE))</f>
        <v/>
      </c>
      <c r="I19" s="234" t="str">
        <f>IF(F19="","",VLOOKUP($B19,Baustoffe!$A$3:$F$101,4,FALSE))</f>
        <v/>
      </c>
      <c r="J19" s="234" t="str">
        <f>IF(G19="","",VLOOKUP($B19,Baustoffe!$A$3:$F$101,5,FALSE))</f>
        <v/>
      </c>
      <c r="K19" s="234" t="str">
        <f>IF(H19="","",VLOOKUP($B19,Baustoffe!$A$3:$F$101,6,FALSE))</f>
        <v/>
      </c>
      <c r="L19" s="24" t="str">
        <f t="shared" si="3"/>
        <v/>
      </c>
      <c r="M19" s="24" t="str">
        <f t="shared" si="3"/>
        <v/>
      </c>
      <c r="N19" s="24" t="str">
        <f t="shared" si="3"/>
        <v/>
      </c>
      <c r="O19" s="35" t="str">
        <f t="shared" si="3"/>
        <v/>
      </c>
    </row>
    <row r="20" spans="1:15" x14ac:dyDescent="0.25">
      <c r="A20" s="242"/>
      <c r="B20" s="20"/>
      <c r="C20" s="21"/>
      <c r="D20" s="21"/>
      <c r="E20" s="252" t="str">
        <f>IF(B20="","",VLOOKUP($B20,Baustoffe!$A$3:$F$101,2,FALSE))</f>
        <v/>
      </c>
      <c r="F20" s="22" t="str">
        <f t="shared" si="0"/>
        <v/>
      </c>
      <c r="G20" s="23" t="str">
        <f t="shared" si="1"/>
        <v/>
      </c>
      <c r="H20" s="234" t="str">
        <f>IF(E20="","",VLOOKUP($B20,Baustoffe!$A$3:$F$101,3,FALSE))</f>
        <v/>
      </c>
      <c r="I20" s="234" t="str">
        <f>IF(F20="","",VLOOKUP($B20,Baustoffe!$A$3:$F$101,4,FALSE))</f>
        <v/>
      </c>
      <c r="J20" s="234" t="str">
        <f>IF(G20="","",VLOOKUP($B20,Baustoffe!$A$3:$F$101,5,FALSE))</f>
        <v/>
      </c>
      <c r="K20" s="234" t="str">
        <f>IF(H20="","",VLOOKUP($B20,Baustoffe!$A$3:$F$101,6,FALSE))</f>
        <v/>
      </c>
      <c r="L20" s="24" t="str">
        <f t="shared" si="3"/>
        <v/>
      </c>
      <c r="M20" s="24" t="str">
        <f t="shared" si="3"/>
        <v/>
      </c>
      <c r="N20" s="24" t="str">
        <f t="shared" si="3"/>
        <v/>
      </c>
      <c r="O20" s="35" t="str">
        <f t="shared" si="3"/>
        <v/>
      </c>
    </row>
    <row r="21" spans="1:15" x14ac:dyDescent="0.25">
      <c r="A21" s="242"/>
      <c r="B21" s="20"/>
      <c r="C21" s="21"/>
      <c r="D21" s="21"/>
      <c r="E21" s="252" t="str">
        <f>IF(B21="","",VLOOKUP($B21,Baustoffe!$A$3:$F$101,2,FALSE))</f>
        <v/>
      </c>
      <c r="F21" s="22" t="str">
        <f t="shared" si="0"/>
        <v/>
      </c>
      <c r="G21" s="23" t="str">
        <f t="shared" si="1"/>
        <v/>
      </c>
      <c r="H21" s="234" t="str">
        <f>IF(E21="","",VLOOKUP($B21,Baustoffe!$A$3:$F$101,3,FALSE))</f>
        <v/>
      </c>
      <c r="I21" s="234" t="str">
        <f>IF(F21="","",VLOOKUP($B21,Baustoffe!$A$3:$F$101,4,FALSE))</f>
        <v/>
      </c>
      <c r="J21" s="234" t="str">
        <f>IF(G21="","",VLOOKUP($B21,Baustoffe!$A$3:$F$101,5,FALSE))</f>
        <v/>
      </c>
      <c r="K21" s="234" t="str">
        <f>IF(H21="","",VLOOKUP($B21,Baustoffe!$A$3:$F$101,6,FALSE))</f>
        <v/>
      </c>
      <c r="L21" s="24" t="str">
        <f t="shared" si="3"/>
        <v/>
      </c>
      <c r="M21" s="24" t="str">
        <f t="shared" si="3"/>
        <v/>
      </c>
      <c r="N21" s="24" t="str">
        <f t="shared" si="3"/>
        <v/>
      </c>
      <c r="O21" s="35" t="str">
        <f t="shared" si="3"/>
        <v/>
      </c>
    </row>
    <row r="22" spans="1:15" ht="16.5" thickBot="1" x14ac:dyDescent="0.3">
      <c r="A22" s="243"/>
      <c r="B22" s="239"/>
      <c r="C22" s="39"/>
      <c r="D22" s="39"/>
      <c r="E22" s="253" t="str">
        <f>IF(B22="","",VLOOKUP($B22,Baustoffe!$A$3:$F$101,2,FALSE))</f>
        <v/>
      </c>
      <c r="F22" s="40" t="str">
        <f t="shared" si="0"/>
        <v/>
      </c>
      <c r="G22" s="41" t="str">
        <f t="shared" si="1"/>
        <v/>
      </c>
      <c r="H22" s="235" t="str">
        <f>IF(E22="","",VLOOKUP($B22,Baustoffe!$A$3:$F$101,3,FALSE))</f>
        <v/>
      </c>
      <c r="I22" s="235" t="str">
        <f>IF(F22="","",VLOOKUP($B22,Baustoffe!$A$3:$F$101,4,FALSE))</f>
        <v/>
      </c>
      <c r="J22" s="235" t="str">
        <f>IF(G22="","",VLOOKUP($B22,Baustoffe!$A$3:$F$101,5,FALSE))</f>
        <v/>
      </c>
      <c r="K22" s="235" t="str">
        <f>IF(H22="","",VLOOKUP($B22,Baustoffe!$A$3:$F$101,6,FALSE))</f>
        <v/>
      </c>
      <c r="L22" s="42" t="str">
        <f t="shared" si="3"/>
        <v/>
      </c>
      <c r="M22" s="42" t="str">
        <f t="shared" si="3"/>
        <v/>
      </c>
      <c r="N22" s="42" t="str">
        <f t="shared" si="3"/>
        <v/>
      </c>
      <c r="O22" s="43" t="str">
        <f t="shared" si="3"/>
        <v/>
      </c>
    </row>
    <row r="23" spans="1:15" ht="16.5" thickBot="1" x14ac:dyDescent="0.3">
      <c r="B23" s="17" t="s">
        <v>18</v>
      </c>
      <c r="L23" s="18">
        <f>SUM(L6:L22)</f>
        <v>16500</v>
      </c>
      <c r="M23" s="18">
        <f>SUM(M6:M22)</f>
        <v>0</v>
      </c>
      <c r="N23" s="18">
        <f>SUM(N6:N22)</f>
        <v>33</v>
      </c>
      <c r="O23" s="19">
        <f>SUM(O6:O22)</f>
        <v>132</v>
      </c>
    </row>
    <row r="25" spans="1:15" ht="16.5" thickBot="1" x14ac:dyDescent="0.3"/>
    <row r="26" spans="1:15" ht="34.35" customHeight="1" thickBot="1" x14ac:dyDescent="0.3">
      <c r="A26" s="67" t="s">
        <v>19</v>
      </c>
      <c r="B26" s="16"/>
      <c r="C26" s="263" t="s">
        <v>32</v>
      </c>
      <c r="D26" s="264"/>
      <c r="E26" s="265"/>
      <c r="F26" s="279" t="s">
        <v>30</v>
      </c>
      <c r="G26" s="280"/>
      <c r="H26" s="280"/>
      <c r="I26" s="280"/>
      <c r="J26" s="280"/>
      <c r="K26" s="280"/>
      <c r="L26" s="280"/>
      <c r="M26" s="280"/>
      <c r="N26" s="280"/>
      <c r="O26" s="281"/>
    </row>
    <row r="27" spans="1:15" x14ac:dyDescent="0.25">
      <c r="A27" t="s">
        <v>29</v>
      </c>
    </row>
    <row r="28" spans="1:15" ht="16.5" thickBot="1" x14ac:dyDescent="0.3"/>
    <row r="29" spans="1:15" ht="30.75" thickBot="1" x14ac:dyDescent="0.3">
      <c r="A29" s="44" t="s">
        <v>31</v>
      </c>
      <c r="B29" s="45"/>
      <c r="C29" s="46" t="s">
        <v>20</v>
      </c>
      <c r="D29" s="47"/>
      <c r="E29" s="48"/>
      <c r="F29" s="46" t="s">
        <v>21</v>
      </c>
      <c r="G29" s="46" t="s">
        <v>22</v>
      </c>
      <c r="H29" s="49" t="s">
        <v>4</v>
      </c>
      <c r="I29" s="49" t="s">
        <v>5</v>
      </c>
      <c r="J29" s="49" t="s">
        <v>6</v>
      </c>
      <c r="K29" s="50" t="s">
        <v>13</v>
      </c>
      <c r="L29" s="51" t="s">
        <v>7</v>
      </c>
      <c r="M29" s="51" t="s">
        <v>8</v>
      </c>
      <c r="N29" s="51" t="s">
        <v>9</v>
      </c>
      <c r="O29" s="51" t="s">
        <v>15</v>
      </c>
    </row>
    <row r="30" spans="1:15" x14ac:dyDescent="0.25">
      <c r="A30" s="53" t="str">
        <f t="shared" ref="A30:B46" si="4">IF(A6="","",A6)</f>
        <v>Eindeckung</v>
      </c>
      <c r="B30" s="54" t="str">
        <f t="shared" si="4"/>
        <v>Dachdeckung - Schiefer</v>
      </c>
      <c r="C30" s="29">
        <v>240</v>
      </c>
      <c r="D30" s="266"/>
      <c r="E30" s="266"/>
      <c r="F30" s="61">
        <f t="shared" ref="F30:F46" si="5">IF(A6="","",F6)</f>
        <v>16.5</v>
      </c>
      <c r="G30" s="31">
        <f t="shared" ref="G30:G46" si="6">IF(A6="","",C30*F30)</f>
        <v>3960</v>
      </c>
      <c r="H30" s="64">
        <f t="shared" ref="H30:H46" si="7">IF(C30="","",0.43)</f>
        <v>0.43</v>
      </c>
      <c r="I30" s="30">
        <f>IF(C30="","",0)</f>
        <v>0</v>
      </c>
      <c r="J30" s="30">
        <f>IF(C30="","",0.195)</f>
        <v>0.19500000000000001</v>
      </c>
      <c r="K30" s="30">
        <f>IF(C30="","",0.91)</f>
        <v>0.91</v>
      </c>
      <c r="L30" s="31">
        <f>IF($C30="","",$G30*H30)</f>
        <v>1702.8</v>
      </c>
      <c r="M30" s="31">
        <f>IF($C30="","",$G30*I30)</f>
        <v>0</v>
      </c>
      <c r="N30" s="31">
        <f>IF($C30="","",$G30*J30)</f>
        <v>772.2</v>
      </c>
      <c r="O30" s="55">
        <f>IF($C30="","",$G30*K30)</f>
        <v>3603.6</v>
      </c>
    </row>
    <row r="31" spans="1:15" x14ac:dyDescent="0.25">
      <c r="A31" s="56" t="str">
        <f t="shared" si="4"/>
        <v/>
      </c>
      <c r="B31" s="52" t="str">
        <f t="shared" si="4"/>
        <v/>
      </c>
      <c r="C31" s="21"/>
      <c r="D31" s="267"/>
      <c r="E31" s="267"/>
      <c r="F31" s="62" t="str">
        <f t="shared" si="5"/>
        <v/>
      </c>
      <c r="G31" s="23" t="str">
        <f t="shared" si="6"/>
        <v/>
      </c>
      <c r="H31" s="65" t="str">
        <f t="shared" si="7"/>
        <v/>
      </c>
      <c r="I31" s="22" t="str">
        <f t="shared" ref="I31:I46" si="8">IF(C31="","",0)</f>
        <v/>
      </c>
      <c r="J31" s="22" t="str">
        <f t="shared" ref="J31:J46" si="9">IF(C31="","",0.195)</f>
        <v/>
      </c>
      <c r="K31" s="22" t="str">
        <f t="shared" ref="K31:K46" si="10">IF(C31="","",0.91)</f>
        <v/>
      </c>
      <c r="L31" s="23" t="str">
        <f t="shared" ref="L31:O46" si="11">IF($C31="","",$G31*H31)</f>
        <v/>
      </c>
      <c r="M31" s="23" t="str">
        <f t="shared" si="11"/>
        <v/>
      </c>
      <c r="N31" s="23" t="str">
        <f t="shared" si="11"/>
        <v/>
      </c>
      <c r="O31" s="57" t="str">
        <f t="shared" si="11"/>
        <v/>
      </c>
    </row>
    <row r="32" spans="1:15" x14ac:dyDescent="0.25">
      <c r="A32" s="56" t="str">
        <f t="shared" si="4"/>
        <v/>
      </c>
      <c r="B32" s="52" t="str">
        <f t="shared" si="4"/>
        <v/>
      </c>
      <c r="C32" s="21"/>
      <c r="D32" s="267"/>
      <c r="E32" s="267"/>
      <c r="F32" s="62" t="str">
        <f t="shared" si="5"/>
        <v/>
      </c>
      <c r="G32" s="23" t="str">
        <f t="shared" si="6"/>
        <v/>
      </c>
      <c r="H32" s="65" t="str">
        <f t="shared" si="7"/>
        <v/>
      </c>
      <c r="I32" s="22" t="str">
        <f t="shared" si="8"/>
        <v/>
      </c>
      <c r="J32" s="22" t="str">
        <f t="shared" si="9"/>
        <v/>
      </c>
      <c r="K32" s="22" t="str">
        <f t="shared" si="10"/>
        <v/>
      </c>
      <c r="L32" s="23" t="str">
        <f t="shared" si="11"/>
        <v/>
      </c>
      <c r="M32" s="23" t="str">
        <f t="shared" si="11"/>
        <v/>
      </c>
      <c r="N32" s="23" t="str">
        <f t="shared" si="11"/>
        <v/>
      </c>
      <c r="O32" s="57" t="str">
        <f t="shared" si="11"/>
        <v/>
      </c>
    </row>
    <row r="33" spans="1:15" x14ac:dyDescent="0.25">
      <c r="A33" s="56" t="str">
        <f t="shared" si="4"/>
        <v/>
      </c>
      <c r="B33" s="52" t="str">
        <f t="shared" si="4"/>
        <v/>
      </c>
      <c r="C33" s="21"/>
      <c r="D33" s="267"/>
      <c r="E33" s="267"/>
      <c r="F33" s="62" t="str">
        <f t="shared" si="5"/>
        <v/>
      </c>
      <c r="G33" s="23" t="str">
        <f t="shared" si="6"/>
        <v/>
      </c>
      <c r="H33" s="65" t="str">
        <f t="shared" si="7"/>
        <v/>
      </c>
      <c r="I33" s="22" t="str">
        <f t="shared" si="8"/>
        <v/>
      </c>
      <c r="J33" s="22" t="str">
        <f t="shared" si="9"/>
        <v/>
      </c>
      <c r="K33" s="22" t="str">
        <f t="shared" si="10"/>
        <v/>
      </c>
      <c r="L33" s="23" t="str">
        <f t="shared" si="11"/>
        <v/>
      </c>
      <c r="M33" s="23" t="str">
        <f t="shared" si="11"/>
        <v/>
      </c>
      <c r="N33" s="23" t="str">
        <f t="shared" si="11"/>
        <v/>
      </c>
      <c r="O33" s="57" t="str">
        <f t="shared" si="11"/>
        <v/>
      </c>
    </row>
    <row r="34" spans="1:15" x14ac:dyDescent="0.25">
      <c r="A34" s="56" t="str">
        <f t="shared" si="4"/>
        <v/>
      </c>
      <c r="B34" s="52" t="str">
        <f t="shared" si="4"/>
        <v/>
      </c>
      <c r="C34" s="21"/>
      <c r="D34" s="267"/>
      <c r="E34" s="267"/>
      <c r="F34" s="62" t="str">
        <f t="shared" si="5"/>
        <v/>
      </c>
      <c r="G34" s="23" t="str">
        <f t="shared" si="6"/>
        <v/>
      </c>
      <c r="H34" s="65" t="str">
        <f t="shared" si="7"/>
        <v/>
      </c>
      <c r="I34" s="22" t="str">
        <f t="shared" si="8"/>
        <v/>
      </c>
      <c r="J34" s="22" t="str">
        <f t="shared" si="9"/>
        <v/>
      </c>
      <c r="K34" s="22" t="str">
        <f t="shared" si="10"/>
        <v/>
      </c>
      <c r="L34" s="23" t="str">
        <f t="shared" si="11"/>
        <v/>
      </c>
      <c r="M34" s="23" t="str">
        <f t="shared" si="11"/>
        <v/>
      </c>
      <c r="N34" s="23" t="str">
        <f t="shared" si="11"/>
        <v/>
      </c>
      <c r="O34" s="57" t="str">
        <f t="shared" si="11"/>
        <v/>
      </c>
    </row>
    <row r="35" spans="1:15" x14ac:dyDescent="0.25">
      <c r="A35" s="56" t="str">
        <f t="shared" si="4"/>
        <v/>
      </c>
      <c r="B35" s="52" t="str">
        <f t="shared" si="4"/>
        <v/>
      </c>
      <c r="C35" s="21"/>
      <c r="D35" s="267"/>
      <c r="E35" s="267"/>
      <c r="F35" s="62" t="str">
        <f t="shared" si="5"/>
        <v/>
      </c>
      <c r="G35" s="23" t="str">
        <f t="shared" si="6"/>
        <v/>
      </c>
      <c r="H35" s="65" t="str">
        <f t="shared" si="7"/>
        <v/>
      </c>
      <c r="I35" s="22" t="str">
        <f t="shared" si="8"/>
        <v/>
      </c>
      <c r="J35" s="22" t="str">
        <f t="shared" si="9"/>
        <v/>
      </c>
      <c r="K35" s="22" t="str">
        <f t="shared" si="10"/>
        <v/>
      </c>
      <c r="L35" s="23" t="str">
        <f t="shared" si="11"/>
        <v/>
      </c>
      <c r="M35" s="23" t="str">
        <f t="shared" si="11"/>
        <v/>
      </c>
      <c r="N35" s="23" t="str">
        <f t="shared" si="11"/>
        <v/>
      </c>
      <c r="O35" s="57" t="str">
        <f t="shared" si="11"/>
        <v/>
      </c>
    </row>
    <row r="36" spans="1:15" x14ac:dyDescent="0.25">
      <c r="A36" s="56" t="str">
        <f t="shared" si="4"/>
        <v/>
      </c>
      <c r="B36" s="52" t="str">
        <f t="shared" si="4"/>
        <v/>
      </c>
      <c r="C36" s="21"/>
      <c r="D36" s="267"/>
      <c r="E36" s="267"/>
      <c r="F36" s="62" t="str">
        <f t="shared" si="5"/>
        <v/>
      </c>
      <c r="G36" s="23" t="str">
        <f t="shared" si="6"/>
        <v/>
      </c>
      <c r="H36" s="65" t="str">
        <f t="shared" si="7"/>
        <v/>
      </c>
      <c r="I36" s="22" t="str">
        <f t="shared" si="8"/>
        <v/>
      </c>
      <c r="J36" s="22" t="str">
        <f t="shared" si="9"/>
        <v/>
      </c>
      <c r="K36" s="22" t="str">
        <f t="shared" si="10"/>
        <v/>
      </c>
      <c r="L36" s="23" t="str">
        <f t="shared" si="11"/>
        <v/>
      </c>
      <c r="M36" s="23" t="str">
        <f t="shared" si="11"/>
        <v/>
      </c>
      <c r="N36" s="23" t="str">
        <f t="shared" si="11"/>
        <v/>
      </c>
      <c r="O36" s="57" t="str">
        <f t="shared" si="11"/>
        <v/>
      </c>
    </row>
    <row r="37" spans="1:15" x14ac:dyDescent="0.25">
      <c r="A37" s="56" t="str">
        <f t="shared" si="4"/>
        <v/>
      </c>
      <c r="B37" s="52" t="str">
        <f t="shared" si="4"/>
        <v/>
      </c>
      <c r="C37" s="21"/>
      <c r="D37" s="267"/>
      <c r="E37" s="267"/>
      <c r="F37" s="62" t="str">
        <f t="shared" si="5"/>
        <v/>
      </c>
      <c r="G37" s="23" t="str">
        <f t="shared" si="6"/>
        <v/>
      </c>
      <c r="H37" s="65" t="str">
        <f t="shared" si="7"/>
        <v/>
      </c>
      <c r="I37" s="22" t="str">
        <f t="shared" si="8"/>
        <v/>
      </c>
      <c r="J37" s="22" t="str">
        <f t="shared" si="9"/>
        <v/>
      </c>
      <c r="K37" s="22" t="str">
        <f t="shared" si="10"/>
        <v/>
      </c>
      <c r="L37" s="23" t="str">
        <f t="shared" si="11"/>
        <v/>
      </c>
      <c r="M37" s="23" t="str">
        <f t="shared" si="11"/>
        <v/>
      </c>
      <c r="N37" s="23" t="str">
        <f t="shared" si="11"/>
        <v/>
      </c>
      <c r="O37" s="57" t="str">
        <f t="shared" si="11"/>
        <v/>
      </c>
    </row>
    <row r="38" spans="1:15" x14ac:dyDescent="0.25">
      <c r="A38" s="56" t="str">
        <f t="shared" si="4"/>
        <v/>
      </c>
      <c r="B38" s="52" t="str">
        <f t="shared" si="4"/>
        <v/>
      </c>
      <c r="C38" s="21"/>
      <c r="D38" s="267"/>
      <c r="E38" s="267"/>
      <c r="F38" s="62" t="str">
        <f t="shared" si="5"/>
        <v/>
      </c>
      <c r="G38" s="23" t="str">
        <f t="shared" si="6"/>
        <v/>
      </c>
      <c r="H38" s="65" t="str">
        <f t="shared" si="7"/>
        <v/>
      </c>
      <c r="I38" s="22" t="str">
        <f t="shared" si="8"/>
        <v/>
      </c>
      <c r="J38" s="22" t="str">
        <f t="shared" si="9"/>
        <v/>
      </c>
      <c r="K38" s="22" t="str">
        <f t="shared" si="10"/>
        <v/>
      </c>
      <c r="L38" s="23" t="str">
        <f t="shared" si="11"/>
        <v/>
      </c>
      <c r="M38" s="23" t="str">
        <f t="shared" si="11"/>
        <v/>
      </c>
      <c r="N38" s="23" t="str">
        <f t="shared" si="11"/>
        <v/>
      </c>
      <c r="O38" s="57" t="str">
        <f t="shared" si="11"/>
        <v/>
      </c>
    </row>
    <row r="39" spans="1:15" x14ac:dyDescent="0.25">
      <c r="A39" s="56" t="str">
        <f t="shared" si="4"/>
        <v/>
      </c>
      <c r="B39" s="52" t="str">
        <f t="shared" si="4"/>
        <v/>
      </c>
      <c r="C39" s="25"/>
      <c r="D39" s="267"/>
      <c r="E39" s="267"/>
      <c r="F39" s="62" t="str">
        <f t="shared" si="5"/>
        <v/>
      </c>
      <c r="G39" s="23" t="str">
        <f t="shared" si="6"/>
        <v/>
      </c>
      <c r="H39" s="65" t="str">
        <f t="shared" si="7"/>
        <v/>
      </c>
      <c r="I39" s="22" t="str">
        <f t="shared" si="8"/>
        <v/>
      </c>
      <c r="J39" s="22" t="str">
        <f t="shared" si="9"/>
        <v/>
      </c>
      <c r="K39" s="22" t="str">
        <f t="shared" si="10"/>
        <v/>
      </c>
      <c r="L39" s="23" t="str">
        <f t="shared" si="11"/>
        <v/>
      </c>
      <c r="M39" s="23" t="str">
        <f t="shared" si="11"/>
        <v/>
      </c>
      <c r="N39" s="23" t="str">
        <f t="shared" si="11"/>
        <v/>
      </c>
      <c r="O39" s="57" t="str">
        <f t="shared" si="11"/>
        <v/>
      </c>
    </row>
    <row r="40" spans="1:15" x14ac:dyDescent="0.25">
      <c r="A40" s="56" t="str">
        <f t="shared" si="4"/>
        <v/>
      </c>
      <c r="B40" s="52" t="str">
        <f t="shared" si="4"/>
        <v/>
      </c>
      <c r="C40" s="21"/>
      <c r="D40" s="267"/>
      <c r="E40" s="267"/>
      <c r="F40" s="62" t="str">
        <f t="shared" si="5"/>
        <v/>
      </c>
      <c r="G40" s="23" t="str">
        <f t="shared" si="6"/>
        <v/>
      </c>
      <c r="H40" s="65" t="str">
        <f t="shared" si="7"/>
        <v/>
      </c>
      <c r="I40" s="22" t="str">
        <f t="shared" si="8"/>
        <v/>
      </c>
      <c r="J40" s="22" t="str">
        <f t="shared" si="9"/>
        <v/>
      </c>
      <c r="K40" s="22" t="str">
        <f t="shared" si="10"/>
        <v/>
      </c>
      <c r="L40" s="23" t="str">
        <f t="shared" si="11"/>
        <v/>
      </c>
      <c r="M40" s="23" t="str">
        <f t="shared" si="11"/>
        <v/>
      </c>
      <c r="N40" s="23" t="str">
        <f t="shared" si="11"/>
        <v/>
      </c>
      <c r="O40" s="57" t="str">
        <f t="shared" si="11"/>
        <v/>
      </c>
    </row>
    <row r="41" spans="1:15" x14ac:dyDescent="0.25">
      <c r="A41" s="56" t="str">
        <f t="shared" si="4"/>
        <v/>
      </c>
      <c r="B41" s="52" t="str">
        <f t="shared" si="4"/>
        <v/>
      </c>
      <c r="C41" s="21"/>
      <c r="D41" s="267"/>
      <c r="E41" s="267"/>
      <c r="F41" s="62" t="str">
        <f t="shared" si="5"/>
        <v/>
      </c>
      <c r="G41" s="23" t="str">
        <f t="shared" si="6"/>
        <v/>
      </c>
      <c r="H41" s="65" t="str">
        <f t="shared" si="7"/>
        <v/>
      </c>
      <c r="I41" s="22" t="str">
        <f t="shared" si="8"/>
        <v/>
      </c>
      <c r="J41" s="22" t="str">
        <f t="shared" si="9"/>
        <v/>
      </c>
      <c r="K41" s="22" t="str">
        <f t="shared" si="10"/>
        <v/>
      </c>
      <c r="L41" s="23" t="str">
        <f t="shared" si="11"/>
        <v/>
      </c>
      <c r="M41" s="23" t="str">
        <f t="shared" si="11"/>
        <v/>
      </c>
      <c r="N41" s="23" t="str">
        <f t="shared" si="11"/>
        <v/>
      </c>
      <c r="O41" s="57" t="str">
        <f t="shared" si="11"/>
        <v/>
      </c>
    </row>
    <row r="42" spans="1:15" x14ac:dyDescent="0.25">
      <c r="A42" s="56" t="str">
        <f t="shared" si="4"/>
        <v/>
      </c>
      <c r="B42" s="52" t="str">
        <f t="shared" si="4"/>
        <v/>
      </c>
      <c r="C42" s="21"/>
      <c r="D42" s="267"/>
      <c r="E42" s="267"/>
      <c r="F42" s="62" t="str">
        <f t="shared" si="5"/>
        <v/>
      </c>
      <c r="G42" s="23" t="str">
        <f t="shared" si="6"/>
        <v/>
      </c>
      <c r="H42" s="65" t="str">
        <f t="shared" si="7"/>
        <v/>
      </c>
      <c r="I42" s="22" t="str">
        <f t="shared" si="8"/>
        <v/>
      </c>
      <c r="J42" s="22" t="str">
        <f t="shared" si="9"/>
        <v/>
      </c>
      <c r="K42" s="22" t="str">
        <f t="shared" si="10"/>
        <v/>
      </c>
      <c r="L42" s="23" t="str">
        <f t="shared" si="11"/>
        <v/>
      </c>
      <c r="M42" s="23" t="str">
        <f t="shared" si="11"/>
        <v/>
      </c>
      <c r="N42" s="23" t="str">
        <f t="shared" si="11"/>
        <v/>
      </c>
      <c r="O42" s="57" t="str">
        <f t="shared" si="11"/>
        <v/>
      </c>
    </row>
    <row r="43" spans="1:15" x14ac:dyDescent="0.25">
      <c r="A43" s="56" t="str">
        <f t="shared" si="4"/>
        <v/>
      </c>
      <c r="B43" s="52" t="str">
        <f t="shared" si="4"/>
        <v/>
      </c>
      <c r="C43" s="21"/>
      <c r="D43" s="267"/>
      <c r="E43" s="267"/>
      <c r="F43" s="62" t="str">
        <f t="shared" si="5"/>
        <v/>
      </c>
      <c r="G43" s="23" t="str">
        <f t="shared" si="6"/>
        <v/>
      </c>
      <c r="H43" s="65" t="str">
        <f t="shared" si="7"/>
        <v/>
      </c>
      <c r="I43" s="22" t="str">
        <f t="shared" si="8"/>
        <v/>
      </c>
      <c r="J43" s="22" t="str">
        <f t="shared" si="9"/>
        <v/>
      </c>
      <c r="K43" s="22" t="str">
        <f t="shared" si="10"/>
        <v/>
      </c>
      <c r="L43" s="23" t="str">
        <f t="shared" si="11"/>
        <v/>
      </c>
      <c r="M43" s="23" t="str">
        <f t="shared" si="11"/>
        <v/>
      </c>
      <c r="N43" s="23" t="str">
        <f t="shared" si="11"/>
        <v/>
      </c>
      <c r="O43" s="57" t="str">
        <f t="shared" si="11"/>
        <v/>
      </c>
    </row>
    <row r="44" spans="1:15" x14ac:dyDescent="0.25">
      <c r="A44" s="56" t="str">
        <f t="shared" si="4"/>
        <v/>
      </c>
      <c r="B44" s="52" t="str">
        <f t="shared" si="4"/>
        <v/>
      </c>
      <c r="C44" s="21"/>
      <c r="D44" s="267"/>
      <c r="E44" s="267"/>
      <c r="F44" s="62" t="str">
        <f t="shared" si="5"/>
        <v/>
      </c>
      <c r="G44" s="23" t="str">
        <f t="shared" si="6"/>
        <v/>
      </c>
      <c r="H44" s="65" t="str">
        <f t="shared" si="7"/>
        <v/>
      </c>
      <c r="I44" s="22" t="str">
        <f t="shared" si="8"/>
        <v/>
      </c>
      <c r="J44" s="22" t="str">
        <f t="shared" si="9"/>
        <v/>
      </c>
      <c r="K44" s="22" t="str">
        <f t="shared" si="10"/>
        <v/>
      </c>
      <c r="L44" s="23" t="str">
        <f t="shared" si="11"/>
        <v/>
      </c>
      <c r="M44" s="23" t="str">
        <f t="shared" si="11"/>
        <v/>
      </c>
      <c r="N44" s="23" t="str">
        <f t="shared" si="11"/>
        <v/>
      </c>
      <c r="O44" s="57" t="str">
        <f t="shared" si="11"/>
        <v/>
      </c>
    </row>
    <row r="45" spans="1:15" x14ac:dyDescent="0.25">
      <c r="A45" s="56" t="str">
        <f t="shared" si="4"/>
        <v/>
      </c>
      <c r="B45" s="52" t="str">
        <f t="shared" si="4"/>
        <v/>
      </c>
      <c r="C45" s="21"/>
      <c r="D45" s="267"/>
      <c r="E45" s="267"/>
      <c r="F45" s="62" t="str">
        <f t="shared" si="5"/>
        <v/>
      </c>
      <c r="G45" s="23" t="str">
        <f t="shared" si="6"/>
        <v/>
      </c>
      <c r="H45" s="65" t="str">
        <f t="shared" si="7"/>
        <v/>
      </c>
      <c r="I45" s="22" t="str">
        <f t="shared" si="8"/>
        <v/>
      </c>
      <c r="J45" s="22" t="str">
        <f t="shared" si="9"/>
        <v/>
      </c>
      <c r="K45" s="22" t="str">
        <f t="shared" si="10"/>
        <v/>
      </c>
      <c r="L45" s="23" t="str">
        <f t="shared" si="11"/>
        <v/>
      </c>
      <c r="M45" s="23" t="str">
        <f t="shared" si="11"/>
        <v/>
      </c>
      <c r="N45" s="23" t="str">
        <f t="shared" si="11"/>
        <v/>
      </c>
      <c r="O45" s="57" t="str">
        <f t="shared" si="11"/>
        <v/>
      </c>
    </row>
    <row r="46" spans="1:15" ht="16.5" thickBot="1" x14ac:dyDescent="0.3">
      <c r="A46" s="58" t="str">
        <f t="shared" si="4"/>
        <v/>
      </c>
      <c r="B46" s="59" t="str">
        <f t="shared" si="4"/>
        <v/>
      </c>
      <c r="C46" s="39"/>
      <c r="D46" s="268"/>
      <c r="E46" s="268"/>
      <c r="F46" s="63" t="str">
        <f t="shared" si="5"/>
        <v/>
      </c>
      <c r="G46" s="41" t="str">
        <f t="shared" si="6"/>
        <v/>
      </c>
      <c r="H46" s="66" t="str">
        <f t="shared" si="7"/>
        <v/>
      </c>
      <c r="I46" s="40" t="str">
        <f t="shared" si="8"/>
        <v/>
      </c>
      <c r="J46" s="40" t="str">
        <f t="shared" si="9"/>
        <v/>
      </c>
      <c r="K46" s="40" t="str">
        <f t="shared" si="10"/>
        <v/>
      </c>
      <c r="L46" s="41" t="str">
        <f t="shared" si="11"/>
        <v/>
      </c>
      <c r="M46" s="41" t="str">
        <f t="shared" si="11"/>
        <v/>
      </c>
      <c r="N46" s="41" t="str">
        <f t="shared" si="11"/>
        <v/>
      </c>
      <c r="O46" s="60" t="str">
        <f t="shared" si="11"/>
        <v/>
      </c>
    </row>
    <row r="47" spans="1:15" ht="16.5" thickBot="1" x14ac:dyDescent="0.3">
      <c r="B47" s="17" t="s">
        <v>18</v>
      </c>
      <c r="L47" s="18">
        <f>SUM(L30:L46)</f>
        <v>1702.8</v>
      </c>
      <c r="M47" s="18">
        <f>SUM(M30:M46)</f>
        <v>0</v>
      </c>
      <c r="N47" s="18">
        <f>SUM(N30:N46)</f>
        <v>772.2</v>
      </c>
      <c r="O47" s="19">
        <f>SUM(O30:O46)</f>
        <v>3603.6</v>
      </c>
    </row>
    <row r="50" spans="1:15" ht="16.350000000000001" customHeight="1" thickBot="1" x14ac:dyDescent="0.3">
      <c r="C50" s="269"/>
      <c r="D50" s="269"/>
      <c r="E50" s="269"/>
    </row>
    <row r="51" spans="1:15" ht="50.1" customHeight="1" thickBot="1" x14ac:dyDescent="0.3">
      <c r="A51" s="67" t="s">
        <v>23</v>
      </c>
      <c r="B51" s="16"/>
      <c r="C51" s="263" t="s">
        <v>24</v>
      </c>
      <c r="D51" s="265"/>
      <c r="E51" s="279" t="s">
        <v>30</v>
      </c>
      <c r="F51" s="280"/>
      <c r="G51" s="280"/>
      <c r="H51" s="280"/>
      <c r="I51" s="280"/>
      <c r="J51" s="280"/>
      <c r="K51" s="280"/>
      <c r="L51" s="280"/>
      <c r="M51" s="280"/>
      <c r="N51" s="280"/>
      <c r="O51" s="281"/>
    </row>
    <row r="52" spans="1:15" ht="36" customHeight="1" thickBot="1" x14ac:dyDescent="0.3">
      <c r="A52" s="44" t="s">
        <v>31</v>
      </c>
      <c r="B52" s="70"/>
      <c r="C52" s="77" t="s">
        <v>33</v>
      </c>
      <c r="D52" s="78" t="s">
        <v>27</v>
      </c>
      <c r="E52" s="72"/>
      <c r="F52" s="73"/>
      <c r="G52" s="73"/>
      <c r="H52" s="73"/>
      <c r="I52" s="73"/>
      <c r="J52" s="73"/>
      <c r="K52" s="74"/>
      <c r="L52" s="51" t="s">
        <v>7</v>
      </c>
      <c r="M52" s="51" t="s">
        <v>8</v>
      </c>
      <c r="N52" s="51" t="s">
        <v>9</v>
      </c>
      <c r="O52" s="51" t="s">
        <v>15</v>
      </c>
    </row>
    <row r="53" spans="1:15" x14ac:dyDescent="0.25">
      <c r="A53" s="53" t="str">
        <f t="shared" ref="A53:B69" si="12">IF(A6="","",A6)</f>
        <v>Eindeckung</v>
      </c>
      <c r="B53" s="30" t="str">
        <f t="shared" si="12"/>
        <v>Dachdeckung - Schiefer</v>
      </c>
      <c r="C53" s="29">
        <v>50</v>
      </c>
      <c r="D53" s="75">
        <f>IF(C53="","",IF(C53&lt;12,"ungültig",IF(((50/C53))&gt;5,5,IF(((50/C53))&gt;4,4,IF(((50/C53))&gt;3,3,IF(((50/C53))&gt;2,2,IF(((50/C53))&gt;1,1,0)))))))</f>
        <v>0</v>
      </c>
      <c r="E53" s="270"/>
      <c r="F53" s="270"/>
      <c r="G53" s="270"/>
      <c r="H53" s="270"/>
      <c r="I53" s="270"/>
      <c r="J53" s="270"/>
      <c r="K53" s="271"/>
      <c r="L53" s="31">
        <f t="shared" ref="L53:O69" si="13">IF($A6="","",(L6+L30)*($D53+1))</f>
        <v>18202.8</v>
      </c>
      <c r="M53" s="31">
        <f t="shared" si="13"/>
        <v>0</v>
      </c>
      <c r="N53" s="31">
        <f t="shared" si="13"/>
        <v>805.2</v>
      </c>
      <c r="O53" s="55">
        <f t="shared" si="13"/>
        <v>3735.6</v>
      </c>
    </row>
    <row r="54" spans="1:15" x14ac:dyDescent="0.25">
      <c r="A54" s="56" t="str">
        <f t="shared" si="12"/>
        <v/>
      </c>
      <c r="B54" s="22" t="str">
        <f t="shared" si="12"/>
        <v/>
      </c>
      <c r="C54" s="21"/>
      <c r="D54" s="71" t="str">
        <f t="shared" ref="D54:D69" si="14">IF(C54="","",IF(C54&lt;12,"ungültig",IF(((50/C54))&gt;5,5,IF(((50/C54))&gt;4,4,IF(((50/C54))&gt;3,3,IF(((50/C54))&gt;2,2,IF(((50/C54))&gt;1,1,0)))))))</f>
        <v/>
      </c>
      <c r="E54" s="272"/>
      <c r="F54" s="272"/>
      <c r="G54" s="272"/>
      <c r="H54" s="272"/>
      <c r="I54" s="272"/>
      <c r="J54" s="272"/>
      <c r="K54" s="273"/>
      <c r="L54" s="23" t="str">
        <f t="shared" si="13"/>
        <v/>
      </c>
      <c r="M54" s="23" t="str">
        <f t="shared" si="13"/>
        <v/>
      </c>
      <c r="N54" s="23" t="str">
        <f t="shared" si="13"/>
        <v/>
      </c>
      <c r="O54" s="57" t="str">
        <f t="shared" si="13"/>
        <v/>
      </c>
    </row>
    <row r="55" spans="1:15" x14ac:dyDescent="0.25">
      <c r="A55" s="56" t="str">
        <f t="shared" si="12"/>
        <v/>
      </c>
      <c r="B55" s="22" t="str">
        <f t="shared" si="12"/>
        <v/>
      </c>
      <c r="C55" s="21"/>
      <c r="D55" s="71" t="str">
        <f t="shared" si="14"/>
        <v/>
      </c>
      <c r="E55" s="272"/>
      <c r="F55" s="272"/>
      <c r="G55" s="272"/>
      <c r="H55" s="272"/>
      <c r="I55" s="272"/>
      <c r="J55" s="272"/>
      <c r="K55" s="273"/>
      <c r="L55" s="23" t="str">
        <f t="shared" si="13"/>
        <v/>
      </c>
      <c r="M55" s="23" t="str">
        <f t="shared" si="13"/>
        <v/>
      </c>
      <c r="N55" s="23" t="str">
        <f t="shared" si="13"/>
        <v/>
      </c>
      <c r="O55" s="57" t="str">
        <f t="shared" si="13"/>
        <v/>
      </c>
    </row>
    <row r="56" spans="1:15" x14ac:dyDescent="0.25">
      <c r="A56" s="56" t="str">
        <f t="shared" si="12"/>
        <v/>
      </c>
      <c r="B56" s="22" t="str">
        <f t="shared" si="12"/>
        <v/>
      </c>
      <c r="C56" s="21"/>
      <c r="D56" s="71" t="str">
        <f t="shared" si="14"/>
        <v/>
      </c>
      <c r="E56" s="272"/>
      <c r="F56" s="272"/>
      <c r="G56" s="272"/>
      <c r="H56" s="272"/>
      <c r="I56" s="272"/>
      <c r="J56" s="272"/>
      <c r="K56" s="273"/>
      <c r="L56" s="23" t="str">
        <f t="shared" si="13"/>
        <v/>
      </c>
      <c r="M56" s="23" t="str">
        <f t="shared" si="13"/>
        <v/>
      </c>
      <c r="N56" s="23" t="str">
        <f t="shared" si="13"/>
        <v/>
      </c>
      <c r="O56" s="57" t="str">
        <f t="shared" si="13"/>
        <v/>
      </c>
    </row>
    <row r="57" spans="1:15" x14ac:dyDescent="0.25">
      <c r="A57" s="56" t="str">
        <f t="shared" si="12"/>
        <v/>
      </c>
      <c r="B57" s="22" t="str">
        <f t="shared" si="12"/>
        <v/>
      </c>
      <c r="C57" s="21"/>
      <c r="D57" s="71" t="str">
        <f t="shared" si="14"/>
        <v/>
      </c>
      <c r="E57" s="272"/>
      <c r="F57" s="272"/>
      <c r="G57" s="272"/>
      <c r="H57" s="272"/>
      <c r="I57" s="272"/>
      <c r="J57" s="272"/>
      <c r="K57" s="273"/>
      <c r="L57" s="23" t="str">
        <f t="shared" si="13"/>
        <v/>
      </c>
      <c r="M57" s="23" t="str">
        <f t="shared" si="13"/>
        <v/>
      </c>
      <c r="N57" s="23" t="str">
        <f t="shared" si="13"/>
        <v/>
      </c>
      <c r="O57" s="57" t="str">
        <f t="shared" si="13"/>
        <v/>
      </c>
    </row>
    <row r="58" spans="1:15" x14ac:dyDescent="0.25">
      <c r="A58" s="56" t="str">
        <f t="shared" si="12"/>
        <v/>
      </c>
      <c r="B58" s="22" t="str">
        <f t="shared" si="12"/>
        <v/>
      </c>
      <c r="C58" s="21"/>
      <c r="D58" s="71" t="str">
        <f t="shared" si="14"/>
        <v/>
      </c>
      <c r="E58" s="272"/>
      <c r="F58" s="272"/>
      <c r="G58" s="272"/>
      <c r="H58" s="272"/>
      <c r="I58" s="272"/>
      <c r="J58" s="272"/>
      <c r="K58" s="273"/>
      <c r="L58" s="23" t="str">
        <f t="shared" si="13"/>
        <v/>
      </c>
      <c r="M58" s="23" t="str">
        <f t="shared" si="13"/>
        <v/>
      </c>
      <c r="N58" s="23" t="str">
        <f t="shared" si="13"/>
        <v/>
      </c>
      <c r="O58" s="57" t="str">
        <f t="shared" si="13"/>
        <v/>
      </c>
    </row>
    <row r="59" spans="1:15" x14ac:dyDescent="0.25">
      <c r="A59" s="56" t="str">
        <f t="shared" si="12"/>
        <v/>
      </c>
      <c r="B59" s="22" t="str">
        <f t="shared" si="12"/>
        <v/>
      </c>
      <c r="C59" s="21"/>
      <c r="D59" s="71" t="str">
        <f t="shared" si="14"/>
        <v/>
      </c>
      <c r="E59" s="272"/>
      <c r="F59" s="272"/>
      <c r="G59" s="272"/>
      <c r="H59" s="272"/>
      <c r="I59" s="272"/>
      <c r="J59" s="272"/>
      <c r="K59" s="273"/>
      <c r="L59" s="23" t="str">
        <f t="shared" si="13"/>
        <v/>
      </c>
      <c r="M59" s="23" t="str">
        <f t="shared" si="13"/>
        <v/>
      </c>
      <c r="N59" s="23" t="str">
        <f t="shared" si="13"/>
        <v/>
      </c>
      <c r="O59" s="57" t="str">
        <f t="shared" si="13"/>
        <v/>
      </c>
    </row>
    <row r="60" spans="1:15" x14ac:dyDescent="0.25">
      <c r="A60" s="56" t="str">
        <f t="shared" si="12"/>
        <v/>
      </c>
      <c r="B60" s="22" t="str">
        <f t="shared" si="12"/>
        <v/>
      </c>
      <c r="C60" s="21"/>
      <c r="D60" s="71" t="str">
        <f t="shared" si="14"/>
        <v/>
      </c>
      <c r="E60" s="272"/>
      <c r="F60" s="272"/>
      <c r="G60" s="272"/>
      <c r="H60" s="272"/>
      <c r="I60" s="272"/>
      <c r="J60" s="272"/>
      <c r="K60" s="273"/>
      <c r="L60" s="23" t="str">
        <f t="shared" si="13"/>
        <v/>
      </c>
      <c r="M60" s="23" t="str">
        <f t="shared" si="13"/>
        <v/>
      </c>
      <c r="N60" s="23" t="str">
        <f t="shared" si="13"/>
        <v/>
      </c>
      <c r="O60" s="57" t="str">
        <f t="shared" si="13"/>
        <v/>
      </c>
    </row>
    <row r="61" spans="1:15" x14ac:dyDescent="0.25">
      <c r="A61" s="56" t="str">
        <f t="shared" si="12"/>
        <v/>
      </c>
      <c r="B61" s="22" t="str">
        <f t="shared" si="12"/>
        <v/>
      </c>
      <c r="C61" s="21"/>
      <c r="D61" s="71" t="str">
        <f t="shared" si="14"/>
        <v/>
      </c>
      <c r="E61" s="272"/>
      <c r="F61" s="272"/>
      <c r="G61" s="272"/>
      <c r="H61" s="272"/>
      <c r="I61" s="272"/>
      <c r="J61" s="272"/>
      <c r="K61" s="273"/>
      <c r="L61" s="23" t="str">
        <f t="shared" si="13"/>
        <v/>
      </c>
      <c r="M61" s="23" t="str">
        <f t="shared" si="13"/>
        <v/>
      </c>
      <c r="N61" s="23" t="str">
        <f t="shared" si="13"/>
        <v/>
      </c>
      <c r="O61" s="57" t="str">
        <f t="shared" si="13"/>
        <v/>
      </c>
    </row>
    <row r="62" spans="1:15" x14ac:dyDescent="0.25">
      <c r="A62" s="56" t="str">
        <f t="shared" si="12"/>
        <v/>
      </c>
      <c r="B62" s="22" t="str">
        <f t="shared" si="12"/>
        <v/>
      </c>
      <c r="C62" s="25"/>
      <c r="D62" s="71" t="str">
        <f t="shared" si="14"/>
        <v/>
      </c>
      <c r="E62" s="272"/>
      <c r="F62" s="272"/>
      <c r="G62" s="272"/>
      <c r="H62" s="272"/>
      <c r="I62" s="272"/>
      <c r="J62" s="272"/>
      <c r="K62" s="273"/>
      <c r="L62" s="23" t="str">
        <f t="shared" si="13"/>
        <v/>
      </c>
      <c r="M62" s="23" t="str">
        <f t="shared" si="13"/>
        <v/>
      </c>
      <c r="N62" s="23" t="str">
        <f t="shared" si="13"/>
        <v/>
      </c>
      <c r="O62" s="57" t="str">
        <f t="shared" si="13"/>
        <v/>
      </c>
    </row>
    <row r="63" spans="1:15" x14ac:dyDescent="0.25">
      <c r="A63" s="56" t="str">
        <f t="shared" si="12"/>
        <v/>
      </c>
      <c r="B63" s="22" t="str">
        <f t="shared" si="12"/>
        <v/>
      </c>
      <c r="C63" s="25"/>
      <c r="D63" s="71" t="str">
        <f t="shared" si="14"/>
        <v/>
      </c>
      <c r="E63" s="272"/>
      <c r="F63" s="272"/>
      <c r="G63" s="272"/>
      <c r="H63" s="272"/>
      <c r="I63" s="272"/>
      <c r="J63" s="272"/>
      <c r="K63" s="273"/>
      <c r="L63" s="23" t="str">
        <f t="shared" si="13"/>
        <v/>
      </c>
      <c r="M63" s="23" t="str">
        <f t="shared" si="13"/>
        <v/>
      </c>
      <c r="N63" s="23" t="str">
        <f t="shared" si="13"/>
        <v/>
      </c>
      <c r="O63" s="57" t="str">
        <f t="shared" si="13"/>
        <v/>
      </c>
    </row>
    <row r="64" spans="1:15" x14ac:dyDescent="0.25">
      <c r="A64" s="56" t="str">
        <f t="shared" si="12"/>
        <v/>
      </c>
      <c r="B64" s="22" t="str">
        <f t="shared" si="12"/>
        <v/>
      </c>
      <c r="C64" s="21"/>
      <c r="D64" s="71" t="str">
        <f t="shared" si="14"/>
        <v/>
      </c>
      <c r="E64" s="272"/>
      <c r="F64" s="272"/>
      <c r="G64" s="272"/>
      <c r="H64" s="272"/>
      <c r="I64" s="272"/>
      <c r="J64" s="272"/>
      <c r="K64" s="273"/>
      <c r="L64" s="23" t="str">
        <f t="shared" si="13"/>
        <v/>
      </c>
      <c r="M64" s="23" t="str">
        <f t="shared" si="13"/>
        <v/>
      </c>
      <c r="N64" s="23" t="str">
        <f t="shared" si="13"/>
        <v/>
      </c>
      <c r="O64" s="57" t="str">
        <f t="shared" si="13"/>
        <v/>
      </c>
    </row>
    <row r="65" spans="1:15" x14ac:dyDescent="0.25">
      <c r="A65" s="56" t="str">
        <f t="shared" si="12"/>
        <v/>
      </c>
      <c r="B65" s="22" t="str">
        <f t="shared" si="12"/>
        <v/>
      </c>
      <c r="C65" s="21"/>
      <c r="D65" s="71" t="str">
        <f t="shared" si="14"/>
        <v/>
      </c>
      <c r="E65" s="272"/>
      <c r="F65" s="272"/>
      <c r="G65" s="272"/>
      <c r="H65" s="272"/>
      <c r="I65" s="272"/>
      <c r="J65" s="272"/>
      <c r="K65" s="273"/>
      <c r="L65" s="23" t="str">
        <f t="shared" si="13"/>
        <v/>
      </c>
      <c r="M65" s="23" t="str">
        <f t="shared" si="13"/>
        <v/>
      </c>
      <c r="N65" s="23" t="str">
        <f t="shared" si="13"/>
        <v/>
      </c>
      <c r="O65" s="57" t="str">
        <f t="shared" si="13"/>
        <v/>
      </c>
    </row>
    <row r="66" spans="1:15" x14ac:dyDescent="0.25">
      <c r="A66" s="56" t="str">
        <f t="shared" si="12"/>
        <v/>
      </c>
      <c r="B66" s="22" t="str">
        <f t="shared" si="12"/>
        <v/>
      </c>
      <c r="C66" s="21"/>
      <c r="D66" s="71" t="str">
        <f t="shared" si="14"/>
        <v/>
      </c>
      <c r="E66" s="272"/>
      <c r="F66" s="272"/>
      <c r="G66" s="272"/>
      <c r="H66" s="272"/>
      <c r="I66" s="272"/>
      <c r="J66" s="272"/>
      <c r="K66" s="273"/>
      <c r="L66" s="23" t="str">
        <f t="shared" si="13"/>
        <v/>
      </c>
      <c r="M66" s="23" t="str">
        <f t="shared" si="13"/>
        <v/>
      </c>
      <c r="N66" s="23" t="str">
        <f t="shared" si="13"/>
        <v/>
      </c>
      <c r="O66" s="57" t="str">
        <f t="shared" si="13"/>
        <v/>
      </c>
    </row>
    <row r="67" spans="1:15" x14ac:dyDescent="0.25">
      <c r="A67" s="56" t="str">
        <f t="shared" si="12"/>
        <v/>
      </c>
      <c r="B67" s="22" t="str">
        <f t="shared" si="12"/>
        <v/>
      </c>
      <c r="C67" s="21"/>
      <c r="D67" s="71" t="str">
        <f t="shared" si="14"/>
        <v/>
      </c>
      <c r="E67" s="272"/>
      <c r="F67" s="272"/>
      <c r="G67" s="272"/>
      <c r="H67" s="272"/>
      <c r="I67" s="272"/>
      <c r="J67" s="272"/>
      <c r="K67" s="273"/>
      <c r="L67" s="23" t="str">
        <f t="shared" si="13"/>
        <v/>
      </c>
      <c r="M67" s="23" t="str">
        <f t="shared" si="13"/>
        <v/>
      </c>
      <c r="N67" s="23" t="str">
        <f t="shared" si="13"/>
        <v/>
      </c>
      <c r="O67" s="57" t="str">
        <f t="shared" si="13"/>
        <v/>
      </c>
    </row>
    <row r="68" spans="1:15" x14ac:dyDescent="0.25">
      <c r="A68" s="56" t="str">
        <f t="shared" si="12"/>
        <v/>
      </c>
      <c r="B68" s="22" t="str">
        <f t="shared" si="12"/>
        <v/>
      </c>
      <c r="C68" s="21"/>
      <c r="D68" s="71" t="str">
        <f t="shared" si="14"/>
        <v/>
      </c>
      <c r="E68" s="272"/>
      <c r="F68" s="272"/>
      <c r="G68" s="272"/>
      <c r="H68" s="272"/>
      <c r="I68" s="272"/>
      <c r="J68" s="272"/>
      <c r="K68" s="273"/>
      <c r="L68" s="23" t="str">
        <f t="shared" si="13"/>
        <v/>
      </c>
      <c r="M68" s="23" t="str">
        <f t="shared" si="13"/>
        <v/>
      </c>
      <c r="N68" s="23" t="str">
        <f t="shared" si="13"/>
        <v/>
      </c>
      <c r="O68" s="57" t="str">
        <f t="shared" si="13"/>
        <v/>
      </c>
    </row>
    <row r="69" spans="1:15" ht="16.5" thickBot="1" x14ac:dyDescent="0.3">
      <c r="A69" s="58" t="str">
        <f t="shared" si="12"/>
        <v/>
      </c>
      <c r="B69" s="40" t="str">
        <f t="shared" si="12"/>
        <v/>
      </c>
      <c r="C69" s="39"/>
      <c r="D69" s="76" t="str">
        <f t="shared" si="14"/>
        <v/>
      </c>
      <c r="E69" s="274"/>
      <c r="F69" s="274"/>
      <c r="G69" s="274"/>
      <c r="H69" s="274"/>
      <c r="I69" s="274"/>
      <c r="J69" s="274"/>
      <c r="K69" s="275"/>
      <c r="L69" s="41" t="str">
        <f t="shared" si="13"/>
        <v/>
      </c>
      <c r="M69" s="41" t="str">
        <f t="shared" si="13"/>
        <v/>
      </c>
      <c r="N69" s="41" t="str">
        <f t="shared" si="13"/>
        <v/>
      </c>
      <c r="O69" s="60" t="str">
        <f t="shared" si="13"/>
        <v/>
      </c>
    </row>
    <row r="70" spans="1:15" ht="16.5" thickBot="1" x14ac:dyDescent="0.3">
      <c r="B70" s="17" t="s">
        <v>26</v>
      </c>
      <c r="L70" s="18">
        <f>SUM(L53:L69)</f>
        <v>18202.8</v>
      </c>
      <c r="M70" s="18">
        <f>SUM(M53:M69)</f>
        <v>0</v>
      </c>
      <c r="N70" s="18">
        <f>SUM(N53:N69)</f>
        <v>805.2</v>
      </c>
      <c r="O70" s="19">
        <f>SUM(O53:O69)</f>
        <v>3735.6</v>
      </c>
    </row>
  </sheetData>
  <sheetProtection sheet="1" objects="1" scenarios="1" selectLockedCells="1"/>
  <mergeCells count="8">
    <mergeCell ref="E53:K69"/>
    <mergeCell ref="A5:O5"/>
    <mergeCell ref="C26:E26"/>
    <mergeCell ref="F26:O26"/>
    <mergeCell ref="D30:E46"/>
    <mergeCell ref="C50:E50"/>
    <mergeCell ref="C51:D51"/>
    <mergeCell ref="E51:O51"/>
  </mergeCells>
  <dataValidations count="1">
    <dataValidation type="list" allowBlank="1" showInputMessage="1" showErrorMessage="1" sqref="A6:A22">
      <formula1>$Q$6:$Q$15</formula1>
    </dataValidation>
  </dataValidations>
  <pageMargins left="0.75" right="0.75" top="1" bottom="1" header="0.5" footer="0.5"/>
  <pageSetup paperSize="9" scale="35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Baustoffe!$A$1:$A$101</xm:f>
          </x14:formula1>
          <xm:sqref>B6:B22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8000"/>
    <pageSetUpPr fitToPage="1"/>
  </sheetPr>
  <dimension ref="A1:R82"/>
  <sheetViews>
    <sheetView workbookViewId="0">
      <selection activeCell="A19" sqref="A19"/>
    </sheetView>
  </sheetViews>
  <sheetFormatPr baseColWidth="10" defaultRowHeight="15.75" x14ac:dyDescent="0.25"/>
  <cols>
    <col min="1" max="1" width="32.5" customWidth="1"/>
    <col min="2" max="2" width="35.625" customWidth="1"/>
    <col min="15" max="15" width="12.125" bestFit="1" customWidth="1"/>
    <col min="17" max="17" width="0" hidden="1" customWidth="1"/>
  </cols>
  <sheetData>
    <row r="1" spans="1:18" ht="16.5" thickBot="1" x14ac:dyDescent="0.3"/>
    <row r="2" spans="1:18" s="6" customFormat="1" ht="35.1" customHeight="1" thickBot="1" x14ac:dyDescent="0.3">
      <c r="A2" s="80" t="s">
        <v>45</v>
      </c>
      <c r="B2" s="14" t="s">
        <v>16</v>
      </c>
      <c r="C2" s="3" t="s">
        <v>0</v>
      </c>
      <c r="D2" s="4"/>
      <c r="E2" s="4"/>
      <c r="F2" s="4"/>
      <c r="G2" s="5"/>
      <c r="H2" s="3" t="s">
        <v>14</v>
      </c>
      <c r="I2" s="4"/>
      <c r="J2" s="4"/>
      <c r="K2" s="5"/>
      <c r="L2" s="3" t="s">
        <v>1</v>
      </c>
      <c r="M2" s="4"/>
      <c r="N2" s="4"/>
      <c r="O2" s="5"/>
    </row>
    <row r="3" spans="1:18" ht="30.75" thickBot="1" x14ac:dyDescent="0.3">
      <c r="A3" s="15"/>
      <c r="B3" s="13" t="s">
        <v>17</v>
      </c>
      <c r="C3" s="10" t="s">
        <v>2</v>
      </c>
      <c r="D3" s="10" t="s">
        <v>3</v>
      </c>
      <c r="E3" s="10" t="s">
        <v>11</v>
      </c>
      <c r="F3" s="10" t="s">
        <v>10</v>
      </c>
      <c r="G3" s="12" t="s">
        <v>12</v>
      </c>
      <c r="H3" s="10" t="s">
        <v>4</v>
      </c>
      <c r="I3" s="10" t="s">
        <v>5</v>
      </c>
      <c r="J3" s="10" t="s">
        <v>6</v>
      </c>
      <c r="K3" s="11" t="s">
        <v>13</v>
      </c>
      <c r="L3" s="2" t="s">
        <v>7</v>
      </c>
      <c r="M3" s="2" t="s">
        <v>8</v>
      </c>
      <c r="N3" s="2" t="s">
        <v>9</v>
      </c>
      <c r="O3" s="2" t="s">
        <v>15</v>
      </c>
    </row>
    <row r="4" spans="1:18" ht="30" customHeight="1" thickBot="1" x14ac:dyDescent="0.35">
      <c r="A4" s="8"/>
      <c r="B4" s="79" t="s">
        <v>46</v>
      </c>
      <c r="C4" s="9"/>
      <c r="D4" s="9"/>
      <c r="E4" s="9"/>
      <c r="F4" s="9"/>
      <c r="G4" s="9"/>
      <c r="H4" s="9"/>
      <c r="I4" s="9"/>
      <c r="J4" s="9"/>
      <c r="K4" s="9"/>
      <c r="L4" s="68">
        <f>L82</f>
        <v>88446.419999999984</v>
      </c>
      <c r="M4" s="68">
        <f>M82</f>
        <v>67.319999999999993</v>
      </c>
      <c r="N4" s="68">
        <f>N82</f>
        <v>10598.129999999997</v>
      </c>
      <c r="O4" s="68">
        <f>O82</f>
        <v>36427.139999999992</v>
      </c>
    </row>
    <row r="5" spans="1:18" s="7" customFormat="1" ht="27" customHeight="1" thickBot="1" x14ac:dyDescent="0.3">
      <c r="A5" s="282" t="s">
        <v>37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4"/>
    </row>
    <row r="6" spans="1:18" x14ac:dyDescent="0.25">
      <c r="A6" s="241" t="s">
        <v>315</v>
      </c>
      <c r="B6" s="28" t="s">
        <v>223</v>
      </c>
      <c r="C6" s="259">
        <v>60</v>
      </c>
      <c r="D6" s="29">
        <v>0.2</v>
      </c>
      <c r="E6" s="250">
        <f>IF(B6="","",VLOOKUP($B6,Baustoffe!$A$3:$F$101,2,FALSE))</f>
        <v>2.4</v>
      </c>
      <c r="F6" s="30">
        <f t="shared" ref="F6" si="0">IF(B6="","",IF(C6="","Fläche fehlt",IF(D6="","Dicke fehlt",IF(E6="","Dichte fehlt",C6*D6*E6))))</f>
        <v>28.799999999999997</v>
      </c>
      <c r="G6" s="31">
        <f t="shared" ref="G6" si="1">IF(B6="","",F6*1000)</f>
        <v>28799.999999999996</v>
      </c>
      <c r="H6" s="257">
        <f>IF(E6="","",VLOOKUP($B6,Baustoffe!$A$3:$F$101,3,FALSE))</f>
        <v>3</v>
      </c>
      <c r="I6" s="257">
        <f>IF(F6="","",VLOOKUP($B6,Baustoffe!$A$3:$F$101,4,FALSE))</f>
        <v>2E-3</v>
      </c>
      <c r="J6" s="257">
        <f>IF(G6="","",VLOOKUP($B6,Baustoffe!$A$3:$F$101,5,FALSE))</f>
        <v>0.35</v>
      </c>
      <c r="K6" s="257">
        <f>IF(H6="","",VLOOKUP($B6,Baustoffe!$A$3:$F$101,6,FALSE))</f>
        <v>1.2</v>
      </c>
      <c r="L6" s="131">
        <f t="shared" ref="L6:O6" si="2">IF(B6="","",H6*$G6)</f>
        <v>86399.999999999985</v>
      </c>
      <c r="M6" s="131">
        <f t="shared" si="2"/>
        <v>57.599999999999994</v>
      </c>
      <c r="N6" s="131">
        <f t="shared" si="2"/>
        <v>10079.999999999998</v>
      </c>
      <c r="O6" s="131">
        <f t="shared" si="2"/>
        <v>34559.999999999993</v>
      </c>
      <c r="Q6" t="s">
        <v>312</v>
      </c>
    </row>
    <row r="7" spans="1:18" x14ac:dyDescent="0.25">
      <c r="A7" s="242" t="s">
        <v>299</v>
      </c>
      <c r="B7" s="20" t="s">
        <v>266</v>
      </c>
      <c r="C7" s="260">
        <v>60</v>
      </c>
      <c r="D7" s="21">
        <v>0.01</v>
      </c>
      <c r="E7" s="252">
        <f>IF(B7="","",VLOOKUP($B7,Baustoffe!$A$3:$F$101,2,FALSE))</f>
        <v>1.8</v>
      </c>
      <c r="F7" s="22">
        <f t="shared" ref="F7:F26" si="3">IF(B7="","",IF(C7="","Fläche fehlt",IF(D7="","Dicke fehlt",IF(E7="","Dichte fehlt",C7*D7*E7))))</f>
        <v>1.08</v>
      </c>
      <c r="G7" s="23">
        <f t="shared" ref="G7:G26" si="4">IF(B7="","",F7*1000)</f>
        <v>1080</v>
      </c>
      <c r="H7" s="234">
        <f>IF(E7="","",VLOOKUP($B7,Baustoffe!$A$3:$F$101,3,FALSE))</f>
        <v>1.3</v>
      </c>
      <c r="I7" s="234">
        <f>IF(F7="","",VLOOKUP($B7,Baustoffe!$A$3:$F$101,4,FALSE))</f>
        <v>8.9999999999999993E-3</v>
      </c>
      <c r="J7" s="234">
        <f>IF(G7="","",VLOOKUP($B7,Baustoffe!$A$3:$F$101,5,FALSE))</f>
        <v>0.21</v>
      </c>
      <c r="K7" s="234">
        <f>IF(H7="","",VLOOKUP($B7,Baustoffe!$A$3:$F$101,6,FALSE))</f>
        <v>0.47</v>
      </c>
      <c r="L7" s="133">
        <f t="shared" ref="L7:L26" si="5">IF(B7="","",H7*$G7)</f>
        <v>1404</v>
      </c>
      <c r="M7" s="133">
        <f t="shared" ref="M7:M26" si="6">IF(C7="","",I7*$G7)</f>
        <v>9.7199999999999989</v>
      </c>
      <c r="N7" s="133">
        <f t="shared" ref="N7:N26" si="7">IF(D7="","",J7*$G7)</f>
        <v>226.79999999999998</v>
      </c>
      <c r="O7" s="133">
        <f t="shared" ref="O7:O26" si="8">IF(E7="","",K7*$G7)</f>
        <v>507.59999999999997</v>
      </c>
    </row>
    <row r="8" spans="1:18" x14ac:dyDescent="0.25">
      <c r="A8" s="242"/>
      <c r="B8" s="20"/>
      <c r="C8" s="260"/>
      <c r="D8" s="21"/>
      <c r="E8" s="252" t="str">
        <f>IF(B8="","",VLOOKUP($B8,Baustoffe!$A$3:$F$101,2,FALSE))</f>
        <v/>
      </c>
      <c r="F8" s="22" t="str">
        <f t="shared" si="3"/>
        <v/>
      </c>
      <c r="G8" s="23" t="str">
        <f t="shared" si="4"/>
        <v/>
      </c>
      <c r="H8" s="234" t="str">
        <f>IF(E8="","",VLOOKUP($B8,Baustoffe!$A$3:$F$101,3,FALSE))</f>
        <v/>
      </c>
      <c r="I8" s="234" t="str">
        <f>IF(F8="","",VLOOKUP($B8,Baustoffe!$A$3:$F$101,4,FALSE))</f>
        <v/>
      </c>
      <c r="J8" s="234" t="str">
        <f>IF(G8="","",VLOOKUP($B8,Baustoffe!$A$3:$F$101,5,FALSE))</f>
        <v/>
      </c>
      <c r="K8" s="234" t="str">
        <f>IF(H8="","",VLOOKUP($B8,Baustoffe!$A$3:$F$101,6,FALSE))</f>
        <v/>
      </c>
      <c r="L8" s="133" t="str">
        <f t="shared" si="5"/>
        <v/>
      </c>
      <c r="M8" s="133" t="str">
        <f t="shared" si="6"/>
        <v/>
      </c>
      <c r="N8" s="133" t="str">
        <f t="shared" si="7"/>
        <v/>
      </c>
      <c r="O8" s="133" t="str">
        <f t="shared" si="8"/>
        <v/>
      </c>
      <c r="Q8" t="s">
        <v>313</v>
      </c>
    </row>
    <row r="9" spans="1:18" x14ac:dyDescent="0.25">
      <c r="A9" s="242"/>
      <c r="B9" s="20"/>
      <c r="C9" s="260"/>
      <c r="D9" s="21"/>
      <c r="E9" s="252" t="str">
        <f>IF(B9="","",VLOOKUP($B9,Baustoffe!$A$3:$F$101,2,FALSE))</f>
        <v/>
      </c>
      <c r="F9" s="22" t="str">
        <f t="shared" si="3"/>
        <v/>
      </c>
      <c r="G9" s="23" t="str">
        <f t="shared" si="4"/>
        <v/>
      </c>
      <c r="H9" s="234" t="str">
        <f>IF(E9="","",VLOOKUP($B9,Baustoffe!$A$3:$F$101,3,FALSE))</f>
        <v/>
      </c>
      <c r="I9" s="234" t="str">
        <f>IF(F9="","",VLOOKUP($B9,Baustoffe!$A$3:$F$101,4,FALSE))</f>
        <v/>
      </c>
      <c r="J9" s="234" t="str">
        <f>IF(G9="","",VLOOKUP($B9,Baustoffe!$A$3:$F$101,5,FALSE))</f>
        <v/>
      </c>
      <c r="K9" s="234" t="str">
        <f>IF(H9="","",VLOOKUP($B9,Baustoffe!$A$3:$F$101,6,FALSE))</f>
        <v/>
      </c>
      <c r="L9" s="133" t="str">
        <f t="shared" si="5"/>
        <v/>
      </c>
      <c r="M9" s="133" t="str">
        <f t="shared" si="6"/>
        <v/>
      </c>
      <c r="N9" s="133" t="str">
        <f t="shared" si="7"/>
        <v/>
      </c>
      <c r="O9" s="133" t="str">
        <f t="shared" si="8"/>
        <v/>
      </c>
      <c r="Q9" t="s">
        <v>314</v>
      </c>
    </row>
    <row r="10" spans="1:18" x14ac:dyDescent="0.25">
      <c r="A10" s="242"/>
      <c r="B10" s="20"/>
      <c r="C10" s="260"/>
      <c r="D10" s="21"/>
      <c r="E10" s="252" t="str">
        <f>IF(B10="","",VLOOKUP($B10,Baustoffe!$A$3:$F$101,2,FALSE))</f>
        <v/>
      </c>
      <c r="F10" s="22" t="str">
        <f t="shared" si="3"/>
        <v/>
      </c>
      <c r="G10" s="23" t="str">
        <f t="shared" si="4"/>
        <v/>
      </c>
      <c r="H10" s="234" t="str">
        <f>IF(E10="","",VLOOKUP($B10,Baustoffe!$A$3:$F$101,3,FALSE))</f>
        <v/>
      </c>
      <c r="I10" s="234" t="str">
        <f>IF(F10="","",VLOOKUP($B10,Baustoffe!$A$3:$F$101,4,FALSE))</f>
        <v/>
      </c>
      <c r="J10" s="234" t="str">
        <f>IF(G10="","",VLOOKUP($B10,Baustoffe!$A$3:$F$101,5,FALSE))</f>
        <v/>
      </c>
      <c r="K10" s="234" t="str">
        <f>IF(H10="","",VLOOKUP($B10,Baustoffe!$A$3:$F$101,6,FALSE))</f>
        <v/>
      </c>
      <c r="L10" s="133" t="str">
        <f t="shared" si="5"/>
        <v/>
      </c>
      <c r="M10" s="133" t="str">
        <f t="shared" si="6"/>
        <v/>
      </c>
      <c r="N10" s="133" t="str">
        <f t="shared" si="7"/>
        <v/>
      </c>
      <c r="O10" s="133" t="str">
        <f t="shared" si="8"/>
        <v/>
      </c>
      <c r="Q10" t="s">
        <v>315</v>
      </c>
    </row>
    <row r="11" spans="1:18" x14ac:dyDescent="0.25">
      <c r="A11" s="242"/>
      <c r="B11" s="20"/>
      <c r="C11" s="260"/>
      <c r="D11" s="21"/>
      <c r="E11" s="252" t="str">
        <f>IF(B11="","",VLOOKUP($B11,Baustoffe!$A$3:$F$101,2,FALSE))</f>
        <v/>
      </c>
      <c r="F11" s="22" t="str">
        <f t="shared" si="3"/>
        <v/>
      </c>
      <c r="G11" s="23" t="str">
        <f t="shared" si="4"/>
        <v/>
      </c>
      <c r="H11" s="234" t="str">
        <f>IF(E11="","",VLOOKUP($B11,Baustoffe!$A$3:$F$101,3,FALSE))</f>
        <v/>
      </c>
      <c r="I11" s="234" t="str">
        <f>IF(F11="","",VLOOKUP($B11,Baustoffe!$A$3:$F$101,4,FALSE))</f>
        <v/>
      </c>
      <c r="J11" s="234" t="str">
        <f>IF(G11="","",VLOOKUP($B11,Baustoffe!$A$3:$F$101,5,FALSE))</f>
        <v/>
      </c>
      <c r="K11" s="234" t="str">
        <f>IF(H11="","",VLOOKUP($B11,Baustoffe!$A$3:$F$101,6,FALSE))</f>
        <v/>
      </c>
      <c r="L11" s="133" t="str">
        <f t="shared" si="5"/>
        <v/>
      </c>
      <c r="M11" s="133" t="str">
        <f t="shared" si="6"/>
        <v/>
      </c>
      <c r="N11" s="133" t="str">
        <f t="shared" si="7"/>
        <v/>
      </c>
      <c r="O11" s="133" t="str">
        <f t="shared" si="8"/>
        <v/>
      </c>
      <c r="Q11" t="s">
        <v>316</v>
      </c>
    </row>
    <row r="12" spans="1:18" x14ac:dyDescent="0.25">
      <c r="A12" s="242"/>
      <c r="B12" s="20"/>
      <c r="C12" s="260"/>
      <c r="D12" s="21"/>
      <c r="E12" s="252" t="str">
        <f>IF(B12="","",VLOOKUP($B12,Baustoffe!$A$3:$F$101,2,FALSE))</f>
        <v/>
      </c>
      <c r="F12" s="22" t="str">
        <f t="shared" si="3"/>
        <v/>
      </c>
      <c r="G12" s="23" t="str">
        <f t="shared" si="4"/>
        <v/>
      </c>
      <c r="H12" s="234" t="str">
        <f>IF(E12="","",VLOOKUP($B12,Baustoffe!$A$3:$F$101,3,FALSE))</f>
        <v/>
      </c>
      <c r="I12" s="234" t="str">
        <f>IF(F12="","",VLOOKUP($B12,Baustoffe!$A$3:$F$101,4,FALSE))</f>
        <v/>
      </c>
      <c r="J12" s="234" t="str">
        <f>IF(G12="","",VLOOKUP($B12,Baustoffe!$A$3:$F$101,5,FALSE))</f>
        <v/>
      </c>
      <c r="K12" s="234" t="str">
        <f>IF(H12="","",VLOOKUP($B12,Baustoffe!$A$3:$F$101,6,FALSE))</f>
        <v/>
      </c>
      <c r="L12" s="133" t="str">
        <f t="shared" si="5"/>
        <v/>
      </c>
      <c r="M12" s="133" t="str">
        <f t="shared" si="6"/>
        <v/>
      </c>
      <c r="N12" s="133" t="str">
        <f t="shared" si="7"/>
        <v/>
      </c>
      <c r="O12" s="133" t="str">
        <f t="shared" si="8"/>
        <v/>
      </c>
      <c r="Q12" t="s">
        <v>317</v>
      </c>
      <c r="R12" s="223"/>
    </row>
    <row r="13" spans="1:18" x14ac:dyDescent="0.25">
      <c r="A13" s="242"/>
      <c r="B13" s="20"/>
      <c r="C13" s="260"/>
      <c r="D13" s="21"/>
      <c r="E13" s="252" t="str">
        <f>IF(B13="","",VLOOKUP($B13,Baustoffe!$A$3:$F$101,2,FALSE))</f>
        <v/>
      </c>
      <c r="F13" s="22" t="str">
        <f t="shared" si="3"/>
        <v/>
      </c>
      <c r="G13" s="23" t="str">
        <f t="shared" si="4"/>
        <v/>
      </c>
      <c r="H13" s="234" t="str">
        <f>IF(E13="","",VLOOKUP($B13,Baustoffe!$A$3:$F$101,3,FALSE))</f>
        <v/>
      </c>
      <c r="I13" s="234" t="str">
        <f>IF(F13="","",VLOOKUP($B13,Baustoffe!$A$3:$F$101,4,FALSE))</f>
        <v/>
      </c>
      <c r="J13" s="234" t="str">
        <f>IF(G13="","",VLOOKUP($B13,Baustoffe!$A$3:$F$101,5,FALSE))</f>
        <v/>
      </c>
      <c r="K13" s="234" t="str">
        <f>IF(H13="","",VLOOKUP($B13,Baustoffe!$A$3:$F$101,6,FALSE))</f>
        <v/>
      </c>
      <c r="L13" s="133" t="str">
        <f t="shared" si="5"/>
        <v/>
      </c>
      <c r="M13" s="133" t="str">
        <f t="shared" si="6"/>
        <v/>
      </c>
      <c r="N13" s="133" t="str">
        <f t="shared" si="7"/>
        <v/>
      </c>
      <c r="O13" s="133" t="str">
        <f t="shared" si="8"/>
        <v/>
      </c>
      <c r="Q13" t="s">
        <v>216</v>
      </c>
    </row>
    <row r="14" spans="1:18" x14ac:dyDescent="0.25">
      <c r="A14" s="242"/>
      <c r="B14" s="20"/>
      <c r="C14" s="260"/>
      <c r="D14" s="21"/>
      <c r="E14" s="252" t="str">
        <f>IF(B14="","",VLOOKUP($B14,Baustoffe!$A$3:$F$101,2,FALSE))</f>
        <v/>
      </c>
      <c r="F14" s="22" t="str">
        <f t="shared" si="3"/>
        <v/>
      </c>
      <c r="G14" s="23" t="str">
        <f t="shared" si="4"/>
        <v/>
      </c>
      <c r="H14" s="234" t="str">
        <f>IF(E14="","",VLOOKUP($B14,Baustoffe!$A$3:$F$101,3,FALSE))</f>
        <v/>
      </c>
      <c r="I14" s="234" t="str">
        <f>IF(F14="","",VLOOKUP($B14,Baustoffe!$A$3:$F$101,4,FALSE))</f>
        <v/>
      </c>
      <c r="J14" s="234" t="str">
        <f>IF(G14="","",VLOOKUP($B14,Baustoffe!$A$3:$F$101,5,FALSE))</f>
        <v/>
      </c>
      <c r="K14" s="234" t="str">
        <f>IF(H14="","",VLOOKUP($B14,Baustoffe!$A$3:$F$101,6,FALSE))</f>
        <v/>
      </c>
      <c r="L14" s="133" t="str">
        <f t="shared" si="5"/>
        <v/>
      </c>
      <c r="M14" s="133" t="str">
        <f t="shared" si="6"/>
        <v/>
      </c>
      <c r="N14" s="133" t="str">
        <f t="shared" si="7"/>
        <v/>
      </c>
      <c r="O14" s="133" t="str">
        <f t="shared" si="8"/>
        <v/>
      </c>
      <c r="Q14" t="s">
        <v>215</v>
      </c>
    </row>
    <row r="15" spans="1:18" x14ac:dyDescent="0.25">
      <c r="A15" s="242"/>
      <c r="B15" s="20"/>
      <c r="C15" s="261"/>
      <c r="D15" s="25"/>
      <c r="E15" s="252" t="str">
        <f>IF(B15="","",VLOOKUP($B15,Baustoffe!$A$3:$F$101,2,FALSE))</f>
        <v/>
      </c>
      <c r="F15" s="22" t="str">
        <f t="shared" si="3"/>
        <v/>
      </c>
      <c r="G15" s="23" t="str">
        <f t="shared" si="4"/>
        <v/>
      </c>
      <c r="H15" s="234" t="str">
        <f>IF(E15="","",VLOOKUP($B15,Baustoffe!$A$3:$F$101,3,FALSE))</f>
        <v/>
      </c>
      <c r="I15" s="234" t="str">
        <f>IF(F15="","",VLOOKUP($B15,Baustoffe!$A$3:$F$101,4,FALSE))</f>
        <v/>
      </c>
      <c r="J15" s="234" t="str">
        <f>IF(G15="","",VLOOKUP($B15,Baustoffe!$A$3:$F$101,5,FALSE))</f>
        <v/>
      </c>
      <c r="K15" s="234" t="str">
        <f>IF(H15="","",VLOOKUP($B15,Baustoffe!$A$3:$F$101,6,FALSE))</f>
        <v/>
      </c>
      <c r="L15" s="133" t="str">
        <f t="shared" si="5"/>
        <v/>
      </c>
      <c r="M15" s="133" t="str">
        <f t="shared" si="6"/>
        <v/>
      </c>
      <c r="N15" s="133" t="str">
        <f t="shared" si="7"/>
        <v/>
      </c>
      <c r="O15" s="133" t="str">
        <f t="shared" si="8"/>
        <v/>
      </c>
      <c r="Q15" t="s">
        <v>297</v>
      </c>
    </row>
    <row r="16" spans="1:18" x14ac:dyDescent="0.25">
      <c r="A16" s="242"/>
      <c r="B16" s="20"/>
      <c r="C16" s="261"/>
      <c r="D16" s="25"/>
      <c r="E16" s="252" t="str">
        <f>IF(B16="","",VLOOKUP($B16,Baustoffe!$A$3:$F$101,2,FALSE))</f>
        <v/>
      </c>
      <c r="F16" s="22" t="str">
        <f t="shared" si="3"/>
        <v/>
      </c>
      <c r="G16" s="23" t="str">
        <f t="shared" si="4"/>
        <v/>
      </c>
      <c r="H16" s="234" t="str">
        <f>IF(E16="","",VLOOKUP($B16,Baustoffe!$A$3:$F$101,3,FALSE))</f>
        <v/>
      </c>
      <c r="I16" s="234" t="str">
        <f>IF(F16="","",VLOOKUP($B16,Baustoffe!$A$3:$F$101,4,FALSE))</f>
        <v/>
      </c>
      <c r="J16" s="234" t="str">
        <f>IF(G16="","",VLOOKUP($B16,Baustoffe!$A$3:$F$101,5,FALSE))</f>
        <v/>
      </c>
      <c r="K16" s="234" t="str">
        <f>IF(H16="","",VLOOKUP($B16,Baustoffe!$A$3:$F$101,6,FALSE))</f>
        <v/>
      </c>
      <c r="L16" s="133" t="str">
        <f t="shared" si="5"/>
        <v/>
      </c>
      <c r="M16" s="133" t="str">
        <f t="shared" si="6"/>
        <v/>
      </c>
      <c r="N16" s="133" t="str">
        <f t="shared" si="7"/>
        <v/>
      </c>
      <c r="O16" s="133" t="str">
        <f t="shared" si="8"/>
        <v/>
      </c>
      <c r="Q16" t="s">
        <v>318</v>
      </c>
    </row>
    <row r="17" spans="1:17" x14ac:dyDescent="0.25">
      <c r="A17" s="242"/>
      <c r="B17" s="20"/>
      <c r="C17" s="260"/>
      <c r="D17" s="21"/>
      <c r="E17" s="252" t="str">
        <f>IF(B17="","",VLOOKUP($B17,Baustoffe!$A$3:$F$101,2,FALSE))</f>
        <v/>
      </c>
      <c r="F17" s="22" t="str">
        <f t="shared" si="3"/>
        <v/>
      </c>
      <c r="G17" s="23" t="str">
        <f t="shared" si="4"/>
        <v/>
      </c>
      <c r="H17" s="234" t="str">
        <f>IF(E17="","",VLOOKUP($B17,Baustoffe!$A$3:$F$101,3,FALSE))</f>
        <v/>
      </c>
      <c r="I17" s="234" t="str">
        <f>IF(F17="","",VLOOKUP($B17,Baustoffe!$A$3:$F$101,4,FALSE))</f>
        <v/>
      </c>
      <c r="J17" s="234" t="str">
        <f>IF(G17="","",VLOOKUP($B17,Baustoffe!$A$3:$F$101,5,FALSE))</f>
        <v/>
      </c>
      <c r="K17" s="234" t="str">
        <f>IF(H17="","",VLOOKUP($B17,Baustoffe!$A$3:$F$101,6,FALSE))</f>
        <v/>
      </c>
      <c r="L17" s="133" t="str">
        <f t="shared" si="5"/>
        <v/>
      </c>
      <c r="M17" s="133" t="str">
        <f t="shared" si="6"/>
        <v/>
      </c>
      <c r="N17" s="133" t="str">
        <f t="shared" si="7"/>
        <v/>
      </c>
      <c r="O17" s="133" t="str">
        <f t="shared" si="8"/>
        <v/>
      </c>
      <c r="Q17" t="s">
        <v>218</v>
      </c>
    </row>
    <row r="18" spans="1:17" x14ac:dyDescent="0.25">
      <c r="A18" s="242"/>
      <c r="B18" s="20"/>
      <c r="C18" s="260"/>
      <c r="D18" s="21"/>
      <c r="E18" s="252" t="str">
        <f>IF(B18="","",VLOOKUP($B18,Baustoffe!$A$3:$F$101,2,FALSE))</f>
        <v/>
      </c>
      <c r="F18" s="22" t="str">
        <f t="shared" si="3"/>
        <v/>
      </c>
      <c r="G18" s="23" t="str">
        <f t="shared" si="4"/>
        <v/>
      </c>
      <c r="H18" s="234" t="str">
        <f>IF(E18="","",VLOOKUP($B18,Baustoffe!$A$3:$F$101,3,FALSE))</f>
        <v/>
      </c>
      <c r="I18" s="234" t="str">
        <f>IF(F18="","",VLOOKUP($B18,Baustoffe!$A$3:$F$101,4,FALSE))</f>
        <v/>
      </c>
      <c r="J18" s="234" t="str">
        <f>IF(G18="","",VLOOKUP($B18,Baustoffe!$A$3:$F$101,5,FALSE))</f>
        <v/>
      </c>
      <c r="K18" s="234" t="str">
        <f>IF(H18="","",VLOOKUP($B18,Baustoffe!$A$3:$F$101,6,FALSE))</f>
        <v/>
      </c>
      <c r="L18" s="133" t="str">
        <f t="shared" si="5"/>
        <v/>
      </c>
      <c r="M18" s="133" t="str">
        <f t="shared" si="6"/>
        <v/>
      </c>
      <c r="N18" s="133" t="str">
        <f t="shared" si="7"/>
        <v/>
      </c>
      <c r="O18" s="133" t="str">
        <f t="shared" si="8"/>
        <v/>
      </c>
      <c r="Q18" t="s">
        <v>299</v>
      </c>
    </row>
    <row r="19" spans="1:17" x14ac:dyDescent="0.25">
      <c r="A19" s="242"/>
      <c r="B19" s="20"/>
      <c r="C19" s="260"/>
      <c r="D19" s="21"/>
      <c r="E19" s="252" t="str">
        <f>IF(B19="","",VLOOKUP($B19,Baustoffe!$A$3:$F$101,2,FALSE))</f>
        <v/>
      </c>
      <c r="F19" s="22" t="str">
        <f t="shared" si="3"/>
        <v/>
      </c>
      <c r="G19" s="23" t="str">
        <f t="shared" si="4"/>
        <v/>
      </c>
      <c r="H19" s="234" t="str">
        <f>IF(E19="","",VLOOKUP($B19,Baustoffe!$A$3:$F$101,3,FALSE))</f>
        <v/>
      </c>
      <c r="I19" s="234" t="str">
        <f>IF(F19="","",VLOOKUP($B19,Baustoffe!$A$3:$F$101,4,FALSE))</f>
        <v/>
      </c>
      <c r="J19" s="234" t="str">
        <f>IF(G19="","",VLOOKUP($B19,Baustoffe!$A$3:$F$101,5,FALSE))</f>
        <v/>
      </c>
      <c r="K19" s="234" t="str">
        <f>IF(H19="","",VLOOKUP($B19,Baustoffe!$A$3:$F$101,6,FALSE))</f>
        <v/>
      </c>
      <c r="L19" s="133" t="str">
        <f t="shared" si="5"/>
        <v/>
      </c>
      <c r="M19" s="133" t="str">
        <f t="shared" si="6"/>
        <v/>
      </c>
      <c r="N19" s="133" t="str">
        <f t="shared" si="7"/>
        <v/>
      </c>
      <c r="O19" s="133" t="str">
        <f t="shared" si="8"/>
        <v/>
      </c>
      <c r="Q19" t="s">
        <v>319</v>
      </c>
    </row>
    <row r="20" spans="1:17" x14ac:dyDescent="0.25">
      <c r="A20" s="242"/>
      <c r="B20" s="20"/>
      <c r="C20" s="260"/>
      <c r="D20" s="21"/>
      <c r="E20" s="252" t="str">
        <f>IF(B20="","",VLOOKUP($B20,Baustoffe!$A$3:$F$101,2,FALSE))</f>
        <v/>
      </c>
      <c r="F20" s="22" t="str">
        <f t="shared" si="3"/>
        <v/>
      </c>
      <c r="G20" s="23" t="str">
        <f t="shared" si="4"/>
        <v/>
      </c>
      <c r="H20" s="234" t="str">
        <f>IF(E20="","",VLOOKUP($B20,Baustoffe!$A$3:$F$101,3,FALSE))</f>
        <v/>
      </c>
      <c r="I20" s="234" t="str">
        <f>IF(F20="","",VLOOKUP($B20,Baustoffe!$A$3:$F$101,4,FALSE))</f>
        <v/>
      </c>
      <c r="J20" s="234" t="str">
        <f>IF(G20="","",VLOOKUP($B20,Baustoffe!$A$3:$F$101,5,FALSE))</f>
        <v/>
      </c>
      <c r="K20" s="234" t="str">
        <f>IF(H20="","",VLOOKUP($B20,Baustoffe!$A$3:$F$101,6,FALSE))</f>
        <v/>
      </c>
      <c r="L20" s="133" t="str">
        <f t="shared" si="5"/>
        <v/>
      </c>
      <c r="M20" s="133" t="str">
        <f t="shared" si="6"/>
        <v/>
      </c>
      <c r="N20" s="133" t="str">
        <f t="shared" si="7"/>
        <v/>
      </c>
      <c r="O20" s="133" t="str">
        <f t="shared" si="8"/>
        <v/>
      </c>
      <c r="Q20" t="s">
        <v>217</v>
      </c>
    </row>
    <row r="21" spans="1:17" x14ac:dyDescent="0.25">
      <c r="A21" s="242"/>
      <c r="B21" s="20"/>
      <c r="C21" s="260"/>
      <c r="D21" s="21"/>
      <c r="E21" s="252" t="str">
        <f>IF(B21="","",VLOOKUP($B21,Baustoffe!$A$3:$F$101,2,FALSE))</f>
        <v/>
      </c>
      <c r="F21" s="22" t="str">
        <f t="shared" si="3"/>
        <v/>
      </c>
      <c r="G21" s="23" t="str">
        <f t="shared" si="4"/>
        <v/>
      </c>
      <c r="H21" s="234" t="str">
        <f>IF(E21="","",VLOOKUP($B21,Baustoffe!$A$3:$F$101,3,FALSE))</f>
        <v/>
      </c>
      <c r="I21" s="234" t="str">
        <f>IF(F21="","",VLOOKUP($B21,Baustoffe!$A$3:$F$101,4,FALSE))</f>
        <v/>
      </c>
      <c r="J21" s="234" t="str">
        <f>IF(G21="","",VLOOKUP($B21,Baustoffe!$A$3:$F$101,5,FALSE))</f>
        <v/>
      </c>
      <c r="K21" s="234" t="str">
        <f>IF(H21="","",VLOOKUP($B21,Baustoffe!$A$3:$F$101,6,FALSE))</f>
        <v/>
      </c>
      <c r="L21" s="133" t="str">
        <f t="shared" si="5"/>
        <v/>
      </c>
      <c r="M21" s="133" t="str">
        <f t="shared" si="6"/>
        <v/>
      </c>
      <c r="N21" s="133" t="str">
        <f t="shared" si="7"/>
        <v/>
      </c>
      <c r="O21" s="133" t="str">
        <f t="shared" si="8"/>
        <v/>
      </c>
    </row>
    <row r="22" spans="1:17" x14ac:dyDescent="0.25">
      <c r="A22" s="242"/>
      <c r="B22" s="20"/>
      <c r="C22" s="260"/>
      <c r="D22" s="21"/>
      <c r="E22" s="252" t="str">
        <f>IF(B22="","",VLOOKUP($B22,Baustoffe!$A$3:$F$101,2,FALSE))</f>
        <v/>
      </c>
      <c r="F22" s="22" t="str">
        <f t="shared" si="3"/>
        <v/>
      </c>
      <c r="G22" s="23" t="str">
        <f t="shared" si="4"/>
        <v/>
      </c>
      <c r="H22" s="234" t="str">
        <f>IF(E22="","",VLOOKUP($B22,Baustoffe!$A$3:$F$101,3,FALSE))</f>
        <v/>
      </c>
      <c r="I22" s="234" t="str">
        <f>IF(F22="","",VLOOKUP($B22,Baustoffe!$A$3:$F$101,4,FALSE))</f>
        <v/>
      </c>
      <c r="J22" s="234" t="str">
        <f>IF(G22="","",VLOOKUP($B22,Baustoffe!$A$3:$F$101,5,FALSE))</f>
        <v/>
      </c>
      <c r="K22" s="234" t="str">
        <f>IF(H22="","",VLOOKUP($B22,Baustoffe!$A$3:$F$101,6,FALSE))</f>
        <v/>
      </c>
      <c r="L22" s="133" t="str">
        <f t="shared" si="5"/>
        <v/>
      </c>
      <c r="M22" s="133" t="str">
        <f t="shared" si="6"/>
        <v/>
      </c>
      <c r="N22" s="133" t="str">
        <f t="shared" si="7"/>
        <v/>
      </c>
      <c r="O22" s="133" t="str">
        <f t="shared" si="8"/>
        <v/>
      </c>
    </row>
    <row r="23" spans="1:17" x14ac:dyDescent="0.25">
      <c r="A23" s="242"/>
      <c r="B23" s="20"/>
      <c r="C23" s="260"/>
      <c r="D23" s="21"/>
      <c r="E23" s="252" t="str">
        <f>IF(B23="","",VLOOKUP($B23,Baustoffe!$A$3:$F$101,2,FALSE))</f>
        <v/>
      </c>
      <c r="F23" s="22" t="str">
        <f t="shared" si="3"/>
        <v/>
      </c>
      <c r="G23" s="23" t="str">
        <f t="shared" si="4"/>
        <v/>
      </c>
      <c r="H23" s="234" t="str">
        <f>IF(E23="","",VLOOKUP($B23,Baustoffe!$A$3:$F$101,3,FALSE))</f>
        <v/>
      </c>
      <c r="I23" s="234" t="str">
        <f>IF(F23="","",VLOOKUP($B23,Baustoffe!$A$3:$F$101,4,FALSE))</f>
        <v/>
      </c>
      <c r="J23" s="234" t="str">
        <f>IF(G23="","",VLOOKUP($B23,Baustoffe!$A$3:$F$101,5,FALSE))</f>
        <v/>
      </c>
      <c r="K23" s="234" t="str">
        <f>IF(H23="","",VLOOKUP($B23,Baustoffe!$A$3:$F$101,6,FALSE))</f>
        <v/>
      </c>
      <c r="L23" s="133" t="str">
        <f t="shared" si="5"/>
        <v/>
      </c>
      <c r="M23" s="133" t="str">
        <f t="shared" si="6"/>
        <v/>
      </c>
      <c r="N23" s="133" t="str">
        <f t="shared" si="7"/>
        <v/>
      </c>
      <c r="O23" s="133" t="str">
        <f t="shared" si="8"/>
        <v/>
      </c>
    </row>
    <row r="24" spans="1:17" x14ac:dyDescent="0.25">
      <c r="A24" s="242"/>
      <c r="B24" s="20"/>
      <c r="C24" s="260"/>
      <c r="D24" s="21"/>
      <c r="E24" s="252" t="str">
        <f>IF(B24="","",VLOOKUP($B24,Baustoffe!$A$3:$F$101,2,FALSE))</f>
        <v/>
      </c>
      <c r="F24" s="22" t="str">
        <f t="shared" si="3"/>
        <v/>
      </c>
      <c r="G24" s="23" t="str">
        <f t="shared" si="4"/>
        <v/>
      </c>
      <c r="H24" s="234" t="str">
        <f>IF(E24="","",VLOOKUP($B24,Baustoffe!$A$3:$F$101,3,FALSE))</f>
        <v/>
      </c>
      <c r="I24" s="234" t="str">
        <f>IF(F24="","",VLOOKUP($B24,Baustoffe!$A$3:$F$101,4,FALSE))</f>
        <v/>
      </c>
      <c r="J24" s="234" t="str">
        <f>IF(G24="","",VLOOKUP($B24,Baustoffe!$A$3:$F$101,5,FALSE))</f>
        <v/>
      </c>
      <c r="K24" s="234" t="str">
        <f>IF(H24="","",VLOOKUP($B24,Baustoffe!$A$3:$F$101,6,FALSE))</f>
        <v/>
      </c>
      <c r="L24" s="133" t="str">
        <f t="shared" si="5"/>
        <v/>
      </c>
      <c r="M24" s="133" t="str">
        <f t="shared" si="6"/>
        <v/>
      </c>
      <c r="N24" s="133" t="str">
        <f t="shared" si="7"/>
        <v/>
      </c>
      <c r="O24" s="133" t="str">
        <f t="shared" si="8"/>
        <v/>
      </c>
    </row>
    <row r="25" spans="1:17" x14ac:dyDescent="0.25">
      <c r="A25" s="242"/>
      <c r="B25" s="20"/>
      <c r="C25" s="260"/>
      <c r="D25" s="21"/>
      <c r="E25" s="252" t="str">
        <f>IF(B25="","",VLOOKUP($B25,Baustoffe!$A$3:$F$101,2,FALSE))</f>
        <v/>
      </c>
      <c r="F25" s="22" t="str">
        <f t="shared" si="3"/>
        <v/>
      </c>
      <c r="G25" s="23" t="str">
        <f t="shared" si="4"/>
        <v/>
      </c>
      <c r="H25" s="234" t="str">
        <f>IF(E25="","",VLOOKUP($B25,Baustoffe!$A$3:$F$101,3,FALSE))</f>
        <v/>
      </c>
      <c r="I25" s="234" t="str">
        <f>IF(F25="","",VLOOKUP($B25,Baustoffe!$A$3:$F$101,4,FALSE))</f>
        <v/>
      </c>
      <c r="J25" s="234" t="str">
        <f>IF(G25="","",VLOOKUP($B25,Baustoffe!$A$3:$F$101,5,FALSE))</f>
        <v/>
      </c>
      <c r="K25" s="234" t="str">
        <f>IF(H25="","",VLOOKUP($B25,Baustoffe!$A$3:$F$101,6,FALSE))</f>
        <v/>
      </c>
      <c r="L25" s="133" t="str">
        <f t="shared" si="5"/>
        <v/>
      </c>
      <c r="M25" s="133" t="str">
        <f t="shared" si="6"/>
        <v/>
      </c>
      <c r="N25" s="133" t="str">
        <f t="shared" si="7"/>
        <v/>
      </c>
      <c r="O25" s="133" t="str">
        <f t="shared" si="8"/>
        <v/>
      </c>
    </row>
    <row r="26" spans="1:17" ht="16.5" thickBot="1" x14ac:dyDescent="0.3">
      <c r="A26" s="243"/>
      <c r="B26" s="239"/>
      <c r="C26" s="262"/>
      <c r="D26" s="39"/>
      <c r="E26" s="253" t="str">
        <f>IF(B26="","",VLOOKUP($B26,Baustoffe!$A$3:$F$101,2,FALSE))</f>
        <v/>
      </c>
      <c r="F26" s="40" t="str">
        <f t="shared" si="3"/>
        <v/>
      </c>
      <c r="G26" s="41" t="str">
        <f t="shared" si="4"/>
        <v/>
      </c>
      <c r="H26" s="235" t="str">
        <f>IF(E26="","",VLOOKUP($B26,Baustoffe!$A$3:$F$101,3,FALSE))</f>
        <v/>
      </c>
      <c r="I26" s="235" t="str">
        <f>IF(F26="","",VLOOKUP($B26,Baustoffe!$A$3:$F$101,4,FALSE))</f>
        <v/>
      </c>
      <c r="J26" s="235" t="str">
        <f>IF(G26="","",VLOOKUP($B26,Baustoffe!$A$3:$F$101,5,FALSE))</f>
        <v/>
      </c>
      <c r="K26" s="235" t="str">
        <f>IF(H26="","",VLOOKUP($B26,Baustoffe!$A$3:$F$101,6,FALSE))</f>
        <v/>
      </c>
      <c r="L26" s="232" t="str">
        <f t="shared" si="5"/>
        <v/>
      </c>
      <c r="M26" s="232" t="str">
        <f t="shared" si="6"/>
        <v/>
      </c>
      <c r="N26" s="232" t="str">
        <f t="shared" si="7"/>
        <v/>
      </c>
      <c r="O26" s="232" t="str">
        <f t="shared" si="8"/>
        <v/>
      </c>
    </row>
    <row r="27" spans="1:17" ht="16.5" thickBot="1" x14ac:dyDescent="0.3">
      <c r="B27" s="17" t="s">
        <v>18</v>
      </c>
      <c r="L27" s="18">
        <f>SUM(L6:L26)</f>
        <v>87803.999999999985</v>
      </c>
      <c r="M27" s="18">
        <f>SUM(M6:M26)</f>
        <v>67.319999999999993</v>
      </c>
      <c r="N27" s="18">
        <f>SUM(N6:N26)</f>
        <v>10306.799999999997</v>
      </c>
      <c r="O27" s="19">
        <f>SUM(O6:O26)</f>
        <v>35067.599999999991</v>
      </c>
    </row>
    <row r="29" spans="1:17" ht="16.5" thickBot="1" x14ac:dyDescent="0.3"/>
    <row r="30" spans="1:17" ht="34.35" customHeight="1" thickBot="1" x14ac:dyDescent="0.3">
      <c r="A30" s="67" t="s">
        <v>19</v>
      </c>
      <c r="B30" s="16"/>
      <c r="C30" s="263" t="s">
        <v>32</v>
      </c>
      <c r="D30" s="264"/>
      <c r="E30" s="265"/>
      <c r="F30" s="279" t="s">
        <v>30</v>
      </c>
      <c r="G30" s="280"/>
      <c r="H30" s="280"/>
      <c r="I30" s="280"/>
      <c r="J30" s="280"/>
      <c r="K30" s="280"/>
      <c r="L30" s="280"/>
      <c r="M30" s="280"/>
      <c r="N30" s="280"/>
      <c r="O30" s="281"/>
    </row>
    <row r="31" spans="1:17" x14ac:dyDescent="0.25">
      <c r="A31" t="s">
        <v>29</v>
      </c>
    </row>
    <row r="32" spans="1:17" ht="16.5" thickBot="1" x14ac:dyDescent="0.3"/>
    <row r="33" spans="1:15" ht="30.75" thickBot="1" x14ac:dyDescent="0.3">
      <c r="A33" s="44" t="s">
        <v>31</v>
      </c>
      <c r="B33" s="45"/>
      <c r="C33" s="46" t="s">
        <v>20</v>
      </c>
      <c r="D33" s="47"/>
      <c r="E33" s="48"/>
      <c r="F33" s="46" t="s">
        <v>21</v>
      </c>
      <c r="G33" s="46" t="s">
        <v>22</v>
      </c>
      <c r="H33" s="49" t="s">
        <v>4</v>
      </c>
      <c r="I33" s="49" t="s">
        <v>5</v>
      </c>
      <c r="J33" s="49" t="s">
        <v>6</v>
      </c>
      <c r="K33" s="50" t="s">
        <v>13</v>
      </c>
      <c r="L33" s="51" t="s">
        <v>7</v>
      </c>
      <c r="M33" s="51" t="s">
        <v>8</v>
      </c>
      <c r="N33" s="51" t="s">
        <v>9</v>
      </c>
      <c r="O33" s="51" t="s">
        <v>15</v>
      </c>
    </row>
    <row r="34" spans="1:15" x14ac:dyDescent="0.25">
      <c r="A34" s="53" t="str">
        <f t="shared" ref="A34:B49" si="9">IF(A6="","",A6)</f>
        <v>Decke</v>
      </c>
      <c r="B34" s="54" t="str">
        <f t="shared" si="9"/>
        <v>Stahlbeton</v>
      </c>
      <c r="C34" s="29">
        <v>50</v>
      </c>
      <c r="D34" s="266"/>
      <c r="E34" s="266"/>
      <c r="F34" s="61">
        <f t="shared" ref="F34:F49" si="10">IF(A6="","",F6)</f>
        <v>28.799999999999997</v>
      </c>
      <c r="G34" s="31">
        <f t="shared" ref="G34:G49" si="11">IF(A6="","",C34*F34)</f>
        <v>1439.9999999999998</v>
      </c>
      <c r="H34" s="64">
        <f t="shared" ref="H34:H54" si="12">IF(C34="","",0.43)</f>
        <v>0.43</v>
      </c>
      <c r="I34" s="30">
        <f>IF(C34="","",0)</f>
        <v>0</v>
      </c>
      <c r="J34" s="30">
        <f>IF(C34="","",0.195)</f>
        <v>0.19500000000000001</v>
      </c>
      <c r="K34" s="30">
        <f>IF(C34="","",0.91)</f>
        <v>0.91</v>
      </c>
      <c r="L34" s="31">
        <f>IF($C34="","",$G34*H34)</f>
        <v>619.19999999999993</v>
      </c>
      <c r="M34" s="31">
        <f>IF($C34="","",$G34*I34)</f>
        <v>0</v>
      </c>
      <c r="N34" s="31">
        <f>IF($C34="","",$G34*J34)</f>
        <v>280.79999999999995</v>
      </c>
      <c r="O34" s="55">
        <f>IF($C34="","",$G34*K34)</f>
        <v>1310.3999999999999</v>
      </c>
    </row>
    <row r="35" spans="1:15" x14ac:dyDescent="0.25">
      <c r="A35" s="56" t="str">
        <f t="shared" si="9"/>
        <v>Innenputz</v>
      </c>
      <c r="B35" s="52" t="str">
        <f t="shared" si="9"/>
        <v>Kalkzementputz</v>
      </c>
      <c r="C35" s="21">
        <v>50</v>
      </c>
      <c r="D35" s="267"/>
      <c r="E35" s="267"/>
      <c r="F35" s="62">
        <f t="shared" si="10"/>
        <v>1.08</v>
      </c>
      <c r="G35" s="23">
        <f t="shared" si="11"/>
        <v>54</v>
      </c>
      <c r="H35" s="65">
        <f t="shared" si="12"/>
        <v>0.43</v>
      </c>
      <c r="I35" s="22">
        <f t="shared" ref="I35:I54" si="13">IF(C35="","",0)</f>
        <v>0</v>
      </c>
      <c r="J35" s="22">
        <f t="shared" ref="J35:J54" si="14">IF(C35="","",0.195)</f>
        <v>0.19500000000000001</v>
      </c>
      <c r="K35" s="22">
        <f t="shared" ref="K35:K54" si="15">IF(C35="","",0.91)</f>
        <v>0.91</v>
      </c>
      <c r="L35" s="23">
        <f t="shared" ref="L35:O54" si="16">IF($C35="","",$G35*H35)</f>
        <v>23.22</v>
      </c>
      <c r="M35" s="23">
        <f t="shared" si="16"/>
        <v>0</v>
      </c>
      <c r="N35" s="23">
        <f t="shared" si="16"/>
        <v>10.530000000000001</v>
      </c>
      <c r="O35" s="57">
        <f t="shared" si="16"/>
        <v>49.14</v>
      </c>
    </row>
    <row r="36" spans="1:15" x14ac:dyDescent="0.25">
      <c r="A36" s="56" t="str">
        <f t="shared" si="9"/>
        <v/>
      </c>
      <c r="B36" s="52" t="str">
        <f t="shared" si="9"/>
        <v/>
      </c>
      <c r="C36" s="21"/>
      <c r="D36" s="267"/>
      <c r="E36" s="267"/>
      <c r="F36" s="62" t="str">
        <f t="shared" si="10"/>
        <v/>
      </c>
      <c r="G36" s="23" t="str">
        <f t="shared" si="11"/>
        <v/>
      </c>
      <c r="H36" s="65" t="str">
        <f t="shared" si="12"/>
        <v/>
      </c>
      <c r="I36" s="22" t="str">
        <f t="shared" si="13"/>
        <v/>
      </c>
      <c r="J36" s="22" t="str">
        <f t="shared" si="14"/>
        <v/>
      </c>
      <c r="K36" s="22" t="str">
        <f t="shared" si="15"/>
        <v/>
      </c>
      <c r="L36" s="23" t="str">
        <f t="shared" si="16"/>
        <v/>
      </c>
      <c r="M36" s="23" t="str">
        <f t="shared" si="16"/>
        <v/>
      </c>
      <c r="N36" s="23" t="str">
        <f t="shared" si="16"/>
        <v/>
      </c>
      <c r="O36" s="57" t="str">
        <f t="shared" si="16"/>
        <v/>
      </c>
    </row>
    <row r="37" spans="1:15" x14ac:dyDescent="0.25">
      <c r="A37" s="56" t="str">
        <f t="shared" si="9"/>
        <v/>
      </c>
      <c r="B37" s="52" t="str">
        <f t="shared" si="9"/>
        <v/>
      </c>
      <c r="C37" s="21"/>
      <c r="D37" s="267"/>
      <c r="E37" s="267"/>
      <c r="F37" s="62" t="str">
        <f t="shared" si="10"/>
        <v/>
      </c>
      <c r="G37" s="23" t="str">
        <f t="shared" si="11"/>
        <v/>
      </c>
      <c r="H37" s="65" t="str">
        <f t="shared" si="12"/>
        <v/>
      </c>
      <c r="I37" s="22" t="str">
        <f t="shared" si="13"/>
        <v/>
      </c>
      <c r="J37" s="22" t="str">
        <f t="shared" si="14"/>
        <v/>
      </c>
      <c r="K37" s="22" t="str">
        <f t="shared" si="15"/>
        <v/>
      </c>
      <c r="L37" s="23" t="str">
        <f t="shared" si="16"/>
        <v/>
      </c>
      <c r="M37" s="23" t="str">
        <f t="shared" si="16"/>
        <v/>
      </c>
      <c r="N37" s="23" t="str">
        <f t="shared" si="16"/>
        <v/>
      </c>
      <c r="O37" s="57" t="str">
        <f t="shared" si="16"/>
        <v/>
      </c>
    </row>
    <row r="38" spans="1:15" x14ac:dyDescent="0.25">
      <c r="A38" s="56" t="str">
        <f t="shared" si="9"/>
        <v/>
      </c>
      <c r="B38" s="52" t="str">
        <f t="shared" si="9"/>
        <v/>
      </c>
      <c r="C38" s="21"/>
      <c r="D38" s="267"/>
      <c r="E38" s="267"/>
      <c r="F38" s="62" t="str">
        <f t="shared" si="10"/>
        <v/>
      </c>
      <c r="G38" s="23" t="str">
        <f t="shared" si="11"/>
        <v/>
      </c>
      <c r="H38" s="65" t="str">
        <f t="shared" si="12"/>
        <v/>
      </c>
      <c r="I38" s="22" t="str">
        <f t="shared" si="13"/>
        <v/>
      </c>
      <c r="J38" s="22" t="str">
        <f t="shared" si="14"/>
        <v/>
      </c>
      <c r="K38" s="22" t="str">
        <f t="shared" si="15"/>
        <v/>
      </c>
      <c r="L38" s="23" t="str">
        <f t="shared" si="16"/>
        <v/>
      </c>
      <c r="M38" s="23" t="str">
        <f t="shared" si="16"/>
        <v/>
      </c>
      <c r="N38" s="23" t="str">
        <f t="shared" si="16"/>
        <v/>
      </c>
      <c r="O38" s="57" t="str">
        <f t="shared" si="16"/>
        <v/>
      </c>
    </row>
    <row r="39" spans="1:15" x14ac:dyDescent="0.25">
      <c r="A39" s="56" t="str">
        <f t="shared" si="9"/>
        <v/>
      </c>
      <c r="B39" s="52" t="str">
        <f t="shared" si="9"/>
        <v/>
      </c>
      <c r="C39" s="21"/>
      <c r="D39" s="267"/>
      <c r="E39" s="267"/>
      <c r="F39" s="62" t="str">
        <f t="shared" si="10"/>
        <v/>
      </c>
      <c r="G39" s="23" t="str">
        <f t="shared" si="11"/>
        <v/>
      </c>
      <c r="H39" s="65" t="str">
        <f t="shared" si="12"/>
        <v/>
      </c>
      <c r="I39" s="22" t="str">
        <f t="shared" si="13"/>
        <v/>
      </c>
      <c r="J39" s="22" t="str">
        <f t="shared" si="14"/>
        <v/>
      </c>
      <c r="K39" s="22" t="str">
        <f t="shared" si="15"/>
        <v/>
      </c>
      <c r="L39" s="23" t="str">
        <f t="shared" si="16"/>
        <v/>
      </c>
      <c r="M39" s="23" t="str">
        <f t="shared" si="16"/>
        <v/>
      </c>
      <c r="N39" s="23" t="str">
        <f t="shared" si="16"/>
        <v/>
      </c>
      <c r="O39" s="57" t="str">
        <f t="shared" si="16"/>
        <v/>
      </c>
    </row>
    <row r="40" spans="1:15" x14ac:dyDescent="0.25">
      <c r="A40" s="56" t="str">
        <f t="shared" si="9"/>
        <v/>
      </c>
      <c r="B40" s="52" t="str">
        <f t="shared" si="9"/>
        <v/>
      </c>
      <c r="C40" s="21"/>
      <c r="D40" s="267"/>
      <c r="E40" s="267"/>
      <c r="F40" s="62" t="str">
        <f t="shared" si="10"/>
        <v/>
      </c>
      <c r="G40" s="23" t="str">
        <f t="shared" si="11"/>
        <v/>
      </c>
      <c r="H40" s="65" t="str">
        <f t="shared" si="12"/>
        <v/>
      </c>
      <c r="I40" s="22" t="str">
        <f t="shared" si="13"/>
        <v/>
      </c>
      <c r="J40" s="22" t="str">
        <f t="shared" si="14"/>
        <v/>
      </c>
      <c r="K40" s="22" t="str">
        <f t="shared" si="15"/>
        <v/>
      </c>
      <c r="L40" s="23" t="str">
        <f t="shared" si="16"/>
        <v/>
      </c>
      <c r="M40" s="23" t="str">
        <f t="shared" si="16"/>
        <v/>
      </c>
      <c r="N40" s="23" t="str">
        <f t="shared" si="16"/>
        <v/>
      </c>
      <c r="O40" s="57" t="str">
        <f t="shared" si="16"/>
        <v/>
      </c>
    </row>
    <row r="41" spans="1:15" x14ac:dyDescent="0.25">
      <c r="A41" s="56" t="str">
        <f t="shared" si="9"/>
        <v/>
      </c>
      <c r="B41" s="52" t="str">
        <f t="shared" si="9"/>
        <v/>
      </c>
      <c r="C41" s="21"/>
      <c r="D41" s="267"/>
      <c r="E41" s="267"/>
      <c r="F41" s="62" t="str">
        <f t="shared" si="10"/>
        <v/>
      </c>
      <c r="G41" s="23" t="str">
        <f t="shared" si="11"/>
        <v/>
      </c>
      <c r="H41" s="65" t="str">
        <f t="shared" si="12"/>
        <v/>
      </c>
      <c r="I41" s="22" t="str">
        <f t="shared" si="13"/>
        <v/>
      </c>
      <c r="J41" s="22" t="str">
        <f t="shared" si="14"/>
        <v/>
      </c>
      <c r="K41" s="22" t="str">
        <f t="shared" si="15"/>
        <v/>
      </c>
      <c r="L41" s="23" t="str">
        <f t="shared" si="16"/>
        <v/>
      </c>
      <c r="M41" s="23" t="str">
        <f t="shared" si="16"/>
        <v/>
      </c>
      <c r="N41" s="23" t="str">
        <f t="shared" si="16"/>
        <v/>
      </c>
      <c r="O41" s="57" t="str">
        <f t="shared" si="16"/>
        <v/>
      </c>
    </row>
    <row r="42" spans="1:15" x14ac:dyDescent="0.25">
      <c r="A42" s="56" t="str">
        <f t="shared" si="9"/>
        <v/>
      </c>
      <c r="B42" s="52" t="str">
        <f t="shared" si="9"/>
        <v/>
      </c>
      <c r="C42" s="21"/>
      <c r="D42" s="267"/>
      <c r="E42" s="267"/>
      <c r="F42" s="62" t="str">
        <f t="shared" si="10"/>
        <v/>
      </c>
      <c r="G42" s="23" t="str">
        <f t="shared" si="11"/>
        <v/>
      </c>
      <c r="H42" s="65" t="str">
        <f t="shared" si="12"/>
        <v/>
      </c>
      <c r="I42" s="22" t="str">
        <f t="shared" si="13"/>
        <v/>
      </c>
      <c r="J42" s="22" t="str">
        <f t="shared" si="14"/>
        <v/>
      </c>
      <c r="K42" s="22" t="str">
        <f t="shared" si="15"/>
        <v/>
      </c>
      <c r="L42" s="23" t="str">
        <f t="shared" si="16"/>
        <v/>
      </c>
      <c r="M42" s="23" t="str">
        <f t="shared" si="16"/>
        <v/>
      </c>
      <c r="N42" s="23" t="str">
        <f t="shared" si="16"/>
        <v/>
      </c>
      <c r="O42" s="57" t="str">
        <f t="shared" si="16"/>
        <v/>
      </c>
    </row>
    <row r="43" spans="1:15" x14ac:dyDescent="0.25">
      <c r="A43" s="56" t="str">
        <f t="shared" si="9"/>
        <v/>
      </c>
      <c r="B43" s="52" t="str">
        <f t="shared" si="9"/>
        <v/>
      </c>
      <c r="C43" s="25"/>
      <c r="D43" s="267"/>
      <c r="E43" s="267"/>
      <c r="F43" s="62" t="str">
        <f t="shared" si="10"/>
        <v/>
      </c>
      <c r="G43" s="23" t="str">
        <f t="shared" si="11"/>
        <v/>
      </c>
      <c r="H43" s="65" t="str">
        <f t="shared" si="12"/>
        <v/>
      </c>
      <c r="I43" s="22" t="str">
        <f t="shared" si="13"/>
        <v/>
      </c>
      <c r="J43" s="22" t="str">
        <f t="shared" si="14"/>
        <v/>
      </c>
      <c r="K43" s="22" t="str">
        <f t="shared" si="15"/>
        <v/>
      </c>
      <c r="L43" s="23" t="str">
        <f t="shared" si="16"/>
        <v/>
      </c>
      <c r="M43" s="23" t="str">
        <f t="shared" si="16"/>
        <v/>
      </c>
      <c r="N43" s="23" t="str">
        <f t="shared" si="16"/>
        <v/>
      </c>
      <c r="O43" s="57" t="str">
        <f t="shared" si="16"/>
        <v/>
      </c>
    </row>
    <row r="44" spans="1:15" x14ac:dyDescent="0.25">
      <c r="A44" s="56" t="str">
        <f t="shared" si="9"/>
        <v/>
      </c>
      <c r="B44" s="52" t="str">
        <f t="shared" si="9"/>
        <v/>
      </c>
      <c r="C44" s="25"/>
      <c r="D44" s="267"/>
      <c r="E44" s="267"/>
      <c r="F44" s="62" t="str">
        <f t="shared" si="10"/>
        <v/>
      </c>
      <c r="G44" s="23" t="str">
        <f t="shared" si="11"/>
        <v/>
      </c>
      <c r="H44" s="65" t="str">
        <f t="shared" si="12"/>
        <v/>
      </c>
      <c r="I44" s="22" t="str">
        <f t="shared" si="13"/>
        <v/>
      </c>
      <c r="J44" s="22" t="str">
        <f t="shared" si="14"/>
        <v/>
      </c>
      <c r="K44" s="22" t="str">
        <f t="shared" si="15"/>
        <v/>
      </c>
      <c r="L44" s="23" t="str">
        <f t="shared" si="16"/>
        <v/>
      </c>
      <c r="M44" s="23" t="str">
        <f t="shared" si="16"/>
        <v/>
      </c>
      <c r="N44" s="23" t="str">
        <f t="shared" si="16"/>
        <v/>
      </c>
      <c r="O44" s="57" t="str">
        <f t="shared" si="16"/>
        <v/>
      </c>
    </row>
    <row r="45" spans="1:15" x14ac:dyDescent="0.25">
      <c r="A45" s="56" t="str">
        <f t="shared" si="9"/>
        <v/>
      </c>
      <c r="B45" s="52" t="str">
        <f t="shared" si="9"/>
        <v/>
      </c>
      <c r="C45" s="21"/>
      <c r="D45" s="267"/>
      <c r="E45" s="267"/>
      <c r="F45" s="62" t="str">
        <f t="shared" si="10"/>
        <v/>
      </c>
      <c r="G45" s="23" t="str">
        <f t="shared" si="11"/>
        <v/>
      </c>
      <c r="H45" s="65" t="str">
        <f t="shared" si="12"/>
        <v/>
      </c>
      <c r="I45" s="22" t="str">
        <f t="shared" si="13"/>
        <v/>
      </c>
      <c r="J45" s="22" t="str">
        <f t="shared" si="14"/>
        <v/>
      </c>
      <c r="K45" s="22" t="str">
        <f t="shared" si="15"/>
        <v/>
      </c>
      <c r="L45" s="23" t="str">
        <f t="shared" si="16"/>
        <v/>
      </c>
      <c r="M45" s="23" t="str">
        <f t="shared" si="16"/>
        <v/>
      </c>
      <c r="N45" s="23" t="str">
        <f t="shared" si="16"/>
        <v/>
      </c>
      <c r="O45" s="57" t="str">
        <f t="shared" si="16"/>
        <v/>
      </c>
    </row>
    <row r="46" spans="1:15" x14ac:dyDescent="0.25">
      <c r="A46" s="56" t="str">
        <f t="shared" si="9"/>
        <v/>
      </c>
      <c r="B46" s="52" t="str">
        <f t="shared" si="9"/>
        <v/>
      </c>
      <c r="C46" s="21"/>
      <c r="D46" s="267"/>
      <c r="E46" s="267"/>
      <c r="F46" s="62" t="str">
        <f t="shared" si="10"/>
        <v/>
      </c>
      <c r="G46" s="23" t="str">
        <f t="shared" si="11"/>
        <v/>
      </c>
      <c r="H46" s="65" t="str">
        <f t="shared" si="12"/>
        <v/>
      </c>
      <c r="I46" s="22" t="str">
        <f t="shared" si="13"/>
        <v/>
      </c>
      <c r="J46" s="22" t="str">
        <f t="shared" si="14"/>
        <v/>
      </c>
      <c r="K46" s="22" t="str">
        <f t="shared" si="15"/>
        <v/>
      </c>
      <c r="L46" s="23" t="str">
        <f t="shared" si="16"/>
        <v/>
      </c>
      <c r="M46" s="23" t="str">
        <f t="shared" si="16"/>
        <v/>
      </c>
      <c r="N46" s="23" t="str">
        <f t="shared" si="16"/>
        <v/>
      </c>
      <c r="O46" s="57" t="str">
        <f t="shared" si="16"/>
        <v/>
      </c>
    </row>
    <row r="47" spans="1:15" x14ac:dyDescent="0.25">
      <c r="A47" s="56" t="str">
        <f t="shared" si="9"/>
        <v/>
      </c>
      <c r="B47" s="52" t="str">
        <f t="shared" si="9"/>
        <v/>
      </c>
      <c r="C47" s="21"/>
      <c r="D47" s="267"/>
      <c r="E47" s="267"/>
      <c r="F47" s="62" t="str">
        <f t="shared" si="10"/>
        <v/>
      </c>
      <c r="G47" s="23" t="str">
        <f t="shared" si="11"/>
        <v/>
      </c>
      <c r="H47" s="65" t="str">
        <f t="shared" si="12"/>
        <v/>
      </c>
      <c r="I47" s="22" t="str">
        <f t="shared" si="13"/>
        <v/>
      </c>
      <c r="J47" s="22" t="str">
        <f t="shared" si="14"/>
        <v/>
      </c>
      <c r="K47" s="22" t="str">
        <f t="shared" si="15"/>
        <v/>
      </c>
      <c r="L47" s="23" t="str">
        <f t="shared" si="16"/>
        <v/>
      </c>
      <c r="M47" s="23" t="str">
        <f t="shared" si="16"/>
        <v/>
      </c>
      <c r="N47" s="23" t="str">
        <f t="shared" si="16"/>
        <v/>
      </c>
      <c r="O47" s="57" t="str">
        <f t="shared" si="16"/>
        <v/>
      </c>
    </row>
    <row r="48" spans="1:15" x14ac:dyDescent="0.25">
      <c r="A48" s="56" t="str">
        <f t="shared" si="9"/>
        <v/>
      </c>
      <c r="B48" s="52" t="str">
        <f t="shared" si="9"/>
        <v/>
      </c>
      <c r="C48" s="21"/>
      <c r="D48" s="267"/>
      <c r="E48" s="267"/>
      <c r="F48" s="62" t="str">
        <f t="shared" si="10"/>
        <v/>
      </c>
      <c r="G48" s="23" t="str">
        <f t="shared" si="11"/>
        <v/>
      </c>
      <c r="H48" s="65" t="str">
        <f t="shared" si="12"/>
        <v/>
      </c>
      <c r="I48" s="22" t="str">
        <f t="shared" si="13"/>
        <v/>
      </c>
      <c r="J48" s="22" t="str">
        <f t="shared" si="14"/>
        <v/>
      </c>
      <c r="K48" s="22" t="str">
        <f t="shared" si="15"/>
        <v/>
      </c>
      <c r="L48" s="23" t="str">
        <f t="shared" si="16"/>
        <v/>
      </c>
      <c r="M48" s="23" t="str">
        <f t="shared" si="16"/>
        <v/>
      </c>
      <c r="N48" s="23" t="str">
        <f t="shared" si="16"/>
        <v/>
      </c>
      <c r="O48" s="57" t="str">
        <f t="shared" si="16"/>
        <v/>
      </c>
    </row>
    <row r="49" spans="1:15" x14ac:dyDescent="0.25">
      <c r="A49" s="56" t="str">
        <f t="shared" si="9"/>
        <v/>
      </c>
      <c r="B49" s="52" t="str">
        <f t="shared" si="9"/>
        <v/>
      </c>
      <c r="C49" s="21"/>
      <c r="D49" s="267"/>
      <c r="E49" s="267"/>
      <c r="F49" s="62" t="str">
        <f t="shared" si="10"/>
        <v/>
      </c>
      <c r="G49" s="23" t="str">
        <f t="shared" si="11"/>
        <v/>
      </c>
      <c r="H49" s="65" t="str">
        <f t="shared" si="12"/>
        <v/>
      </c>
      <c r="I49" s="22" t="str">
        <f t="shared" si="13"/>
        <v/>
      </c>
      <c r="J49" s="22" t="str">
        <f t="shared" si="14"/>
        <v/>
      </c>
      <c r="K49" s="22" t="str">
        <f t="shared" si="15"/>
        <v/>
      </c>
      <c r="L49" s="23" t="str">
        <f t="shared" si="16"/>
        <v/>
      </c>
      <c r="M49" s="23" t="str">
        <f t="shared" si="16"/>
        <v/>
      </c>
      <c r="N49" s="23" t="str">
        <f t="shared" si="16"/>
        <v/>
      </c>
      <c r="O49" s="57" t="str">
        <f t="shared" si="16"/>
        <v/>
      </c>
    </row>
    <row r="50" spans="1:15" x14ac:dyDescent="0.25">
      <c r="A50" s="56" t="str">
        <f t="shared" ref="A50:B54" si="17">IF(A22="","",A22)</f>
        <v/>
      </c>
      <c r="B50" s="52" t="str">
        <f t="shared" si="17"/>
        <v/>
      </c>
      <c r="C50" s="21"/>
      <c r="D50" s="267"/>
      <c r="E50" s="267"/>
      <c r="F50" s="62" t="str">
        <f t="shared" ref="F50:F54" si="18">IF(A22="","",F22)</f>
        <v/>
      </c>
      <c r="G50" s="23" t="str">
        <f t="shared" ref="G50:G54" si="19">IF(A22="","",C50*F50)</f>
        <v/>
      </c>
      <c r="H50" s="65" t="str">
        <f t="shared" si="12"/>
        <v/>
      </c>
      <c r="I50" s="22" t="str">
        <f t="shared" si="13"/>
        <v/>
      </c>
      <c r="J50" s="22" t="str">
        <f t="shared" si="14"/>
        <v/>
      </c>
      <c r="K50" s="22" t="str">
        <f t="shared" si="15"/>
        <v/>
      </c>
      <c r="L50" s="23" t="str">
        <f t="shared" si="16"/>
        <v/>
      </c>
      <c r="M50" s="23" t="str">
        <f t="shared" si="16"/>
        <v/>
      </c>
      <c r="N50" s="23" t="str">
        <f t="shared" si="16"/>
        <v/>
      </c>
      <c r="O50" s="57" t="str">
        <f t="shared" si="16"/>
        <v/>
      </c>
    </row>
    <row r="51" spans="1:15" x14ac:dyDescent="0.25">
      <c r="A51" s="56" t="str">
        <f t="shared" si="17"/>
        <v/>
      </c>
      <c r="B51" s="52" t="str">
        <f t="shared" si="17"/>
        <v/>
      </c>
      <c r="C51" s="21"/>
      <c r="D51" s="267"/>
      <c r="E51" s="267"/>
      <c r="F51" s="62" t="str">
        <f t="shared" si="18"/>
        <v/>
      </c>
      <c r="G51" s="23" t="str">
        <f t="shared" si="19"/>
        <v/>
      </c>
      <c r="H51" s="65" t="str">
        <f t="shared" si="12"/>
        <v/>
      </c>
      <c r="I51" s="22" t="str">
        <f t="shared" si="13"/>
        <v/>
      </c>
      <c r="J51" s="22" t="str">
        <f t="shared" si="14"/>
        <v/>
      </c>
      <c r="K51" s="22" t="str">
        <f t="shared" si="15"/>
        <v/>
      </c>
      <c r="L51" s="23" t="str">
        <f t="shared" si="16"/>
        <v/>
      </c>
      <c r="M51" s="23" t="str">
        <f t="shared" si="16"/>
        <v/>
      </c>
      <c r="N51" s="23" t="str">
        <f t="shared" si="16"/>
        <v/>
      </c>
      <c r="O51" s="57" t="str">
        <f t="shared" si="16"/>
        <v/>
      </c>
    </row>
    <row r="52" spans="1:15" x14ac:dyDescent="0.25">
      <c r="A52" s="56" t="str">
        <f t="shared" si="17"/>
        <v/>
      </c>
      <c r="B52" s="52" t="str">
        <f t="shared" si="17"/>
        <v/>
      </c>
      <c r="C52" s="21"/>
      <c r="D52" s="267"/>
      <c r="E52" s="267"/>
      <c r="F52" s="62" t="str">
        <f t="shared" si="18"/>
        <v/>
      </c>
      <c r="G52" s="23" t="str">
        <f t="shared" si="19"/>
        <v/>
      </c>
      <c r="H52" s="65" t="str">
        <f t="shared" si="12"/>
        <v/>
      </c>
      <c r="I52" s="22" t="str">
        <f t="shared" si="13"/>
        <v/>
      </c>
      <c r="J52" s="22" t="str">
        <f t="shared" si="14"/>
        <v/>
      </c>
      <c r="K52" s="22" t="str">
        <f t="shared" si="15"/>
        <v/>
      </c>
      <c r="L52" s="23" t="str">
        <f t="shared" si="16"/>
        <v/>
      </c>
      <c r="M52" s="23" t="str">
        <f t="shared" si="16"/>
        <v/>
      </c>
      <c r="N52" s="23" t="str">
        <f t="shared" si="16"/>
        <v/>
      </c>
      <c r="O52" s="57" t="str">
        <f t="shared" si="16"/>
        <v/>
      </c>
    </row>
    <row r="53" spans="1:15" x14ac:dyDescent="0.25">
      <c r="A53" s="56" t="str">
        <f t="shared" si="17"/>
        <v/>
      </c>
      <c r="B53" s="52" t="str">
        <f t="shared" si="17"/>
        <v/>
      </c>
      <c r="C53" s="21"/>
      <c r="D53" s="267"/>
      <c r="E53" s="267"/>
      <c r="F53" s="62" t="str">
        <f t="shared" si="18"/>
        <v/>
      </c>
      <c r="G53" s="23" t="str">
        <f t="shared" si="19"/>
        <v/>
      </c>
      <c r="H53" s="65" t="str">
        <f t="shared" si="12"/>
        <v/>
      </c>
      <c r="I53" s="22" t="str">
        <f t="shared" si="13"/>
        <v/>
      </c>
      <c r="J53" s="22" t="str">
        <f t="shared" si="14"/>
        <v/>
      </c>
      <c r="K53" s="22" t="str">
        <f t="shared" si="15"/>
        <v/>
      </c>
      <c r="L53" s="23" t="str">
        <f t="shared" si="16"/>
        <v/>
      </c>
      <c r="M53" s="23" t="str">
        <f t="shared" si="16"/>
        <v/>
      </c>
      <c r="N53" s="23" t="str">
        <f t="shared" si="16"/>
        <v/>
      </c>
      <c r="O53" s="57" t="str">
        <f t="shared" si="16"/>
        <v/>
      </c>
    </row>
    <row r="54" spans="1:15" ht="16.5" thickBot="1" x14ac:dyDescent="0.3">
      <c r="A54" s="58" t="str">
        <f t="shared" si="17"/>
        <v/>
      </c>
      <c r="B54" s="59" t="str">
        <f t="shared" si="17"/>
        <v/>
      </c>
      <c r="C54" s="39"/>
      <c r="D54" s="268"/>
      <c r="E54" s="268"/>
      <c r="F54" s="63" t="str">
        <f t="shared" si="18"/>
        <v/>
      </c>
      <c r="G54" s="41" t="str">
        <f t="shared" si="19"/>
        <v/>
      </c>
      <c r="H54" s="66" t="str">
        <f t="shared" si="12"/>
        <v/>
      </c>
      <c r="I54" s="40" t="str">
        <f t="shared" si="13"/>
        <v/>
      </c>
      <c r="J54" s="40" t="str">
        <f t="shared" si="14"/>
        <v/>
      </c>
      <c r="K54" s="40" t="str">
        <f t="shared" si="15"/>
        <v/>
      </c>
      <c r="L54" s="41" t="str">
        <f t="shared" si="16"/>
        <v/>
      </c>
      <c r="M54" s="41" t="str">
        <f t="shared" si="16"/>
        <v/>
      </c>
      <c r="N54" s="41" t="str">
        <f t="shared" si="16"/>
        <v/>
      </c>
      <c r="O54" s="60" t="str">
        <f t="shared" si="16"/>
        <v/>
      </c>
    </row>
    <row r="55" spans="1:15" ht="16.5" thickBot="1" x14ac:dyDescent="0.3">
      <c r="B55" s="17" t="s">
        <v>18</v>
      </c>
      <c r="L55" s="18">
        <f>SUM(L34:L54)</f>
        <v>642.41999999999996</v>
      </c>
      <c r="M55" s="18">
        <f>SUM(M34:M54)</f>
        <v>0</v>
      </c>
      <c r="N55" s="18">
        <f>SUM(N34:N54)</f>
        <v>291.32999999999993</v>
      </c>
      <c r="O55" s="19">
        <f>SUM(O34:O54)</f>
        <v>1359.54</v>
      </c>
    </row>
    <row r="58" spans="1:15" ht="16.350000000000001" customHeight="1" thickBot="1" x14ac:dyDescent="0.3">
      <c r="C58" s="269"/>
      <c r="D58" s="269"/>
      <c r="E58" s="269"/>
    </row>
    <row r="59" spans="1:15" ht="50.1" customHeight="1" thickBot="1" x14ac:dyDescent="0.3">
      <c r="A59" s="67" t="s">
        <v>23</v>
      </c>
      <c r="B59" s="16"/>
      <c r="C59" s="263" t="s">
        <v>24</v>
      </c>
      <c r="D59" s="265"/>
      <c r="E59" s="279" t="s">
        <v>30</v>
      </c>
      <c r="F59" s="280"/>
      <c r="G59" s="280"/>
      <c r="H59" s="280"/>
      <c r="I59" s="280"/>
      <c r="J59" s="280"/>
      <c r="K59" s="280"/>
      <c r="L59" s="280"/>
      <c r="M59" s="280"/>
      <c r="N59" s="280"/>
      <c r="O59" s="281"/>
    </row>
    <row r="60" spans="1:15" ht="36" customHeight="1" thickBot="1" x14ac:dyDescent="0.3">
      <c r="A60" s="44" t="s">
        <v>31</v>
      </c>
      <c r="B60" s="70"/>
      <c r="C60" s="77" t="s">
        <v>33</v>
      </c>
      <c r="D60" s="78" t="s">
        <v>27</v>
      </c>
      <c r="E60" s="72"/>
      <c r="F60" s="73"/>
      <c r="G60" s="73"/>
      <c r="H60" s="73"/>
      <c r="I60" s="73"/>
      <c r="J60" s="73"/>
      <c r="K60" s="74"/>
      <c r="L60" s="51" t="s">
        <v>7</v>
      </c>
      <c r="M60" s="51" t="s">
        <v>8</v>
      </c>
      <c r="N60" s="51" t="s">
        <v>9</v>
      </c>
      <c r="O60" s="51" t="s">
        <v>15</v>
      </c>
    </row>
    <row r="61" spans="1:15" x14ac:dyDescent="0.25">
      <c r="A61" s="53" t="str">
        <f t="shared" ref="A61:B76" si="20">IF(A6="","",A6)</f>
        <v>Decke</v>
      </c>
      <c r="B61" s="30" t="str">
        <f t="shared" si="20"/>
        <v>Stahlbeton</v>
      </c>
      <c r="C61" s="29">
        <v>50</v>
      </c>
      <c r="D61" s="75">
        <f>IF(C61="","",IF(C61&lt;12,"ungültig",IF(((50/C61))&gt;5,5,IF(((50/C61))&gt;4,4,IF(((50/C61))&gt;3,3,IF(((50/C61))&gt;2,2,IF(((50/C61))&gt;1,1,0)))))))</f>
        <v>0</v>
      </c>
      <c r="E61" s="270"/>
      <c r="F61" s="270"/>
      <c r="G61" s="270"/>
      <c r="H61" s="270"/>
      <c r="I61" s="270"/>
      <c r="J61" s="270"/>
      <c r="K61" s="271"/>
      <c r="L61" s="31">
        <f t="shared" ref="L61:O76" si="21">IF($A6="","",(L6+L34)*($D61+1))</f>
        <v>87019.199999999983</v>
      </c>
      <c r="M61" s="31">
        <f t="shared" si="21"/>
        <v>57.599999999999994</v>
      </c>
      <c r="N61" s="31">
        <f t="shared" si="21"/>
        <v>10360.799999999997</v>
      </c>
      <c r="O61" s="55">
        <f t="shared" si="21"/>
        <v>35870.399999999994</v>
      </c>
    </row>
    <row r="62" spans="1:15" x14ac:dyDescent="0.25">
      <c r="A62" s="56" t="str">
        <f t="shared" si="20"/>
        <v>Innenputz</v>
      </c>
      <c r="B62" s="22" t="str">
        <f t="shared" si="20"/>
        <v>Kalkzementputz</v>
      </c>
      <c r="C62" s="21">
        <v>50</v>
      </c>
      <c r="D62" s="71">
        <f t="shared" ref="D62:D81" si="22">IF(C62="","",IF(C62&lt;12,"ungültig",IF(((50/C62))&gt;5,5,IF(((50/C62))&gt;4,4,IF(((50/C62))&gt;3,3,IF(((50/C62))&gt;2,2,IF(((50/C62))&gt;1,1,0)))))))</f>
        <v>0</v>
      </c>
      <c r="E62" s="272"/>
      <c r="F62" s="272"/>
      <c r="G62" s="272"/>
      <c r="H62" s="272"/>
      <c r="I62" s="272"/>
      <c r="J62" s="272"/>
      <c r="K62" s="273"/>
      <c r="L62" s="23">
        <f t="shared" si="21"/>
        <v>1427.22</v>
      </c>
      <c r="M62" s="23">
        <f t="shared" si="21"/>
        <v>9.7199999999999989</v>
      </c>
      <c r="N62" s="23">
        <f t="shared" si="21"/>
        <v>237.32999999999998</v>
      </c>
      <c r="O62" s="57">
        <f t="shared" si="21"/>
        <v>556.74</v>
      </c>
    </row>
    <row r="63" spans="1:15" x14ac:dyDescent="0.25">
      <c r="A63" s="56" t="str">
        <f t="shared" si="20"/>
        <v/>
      </c>
      <c r="B63" s="22" t="str">
        <f t="shared" si="20"/>
        <v/>
      </c>
      <c r="C63" s="21"/>
      <c r="D63" s="71" t="str">
        <f t="shared" si="22"/>
        <v/>
      </c>
      <c r="E63" s="272"/>
      <c r="F63" s="272"/>
      <c r="G63" s="272"/>
      <c r="H63" s="272"/>
      <c r="I63" s="272"/>
      <c r="J63" s="272"/>
      <c r="K63" s="273"/>
      <c r="L63" s="23" t="str">
        <f t="shared" si="21"/>
        <v/>
      </c>
      <c r="M63" s="23" t="str">
        <f t="shared" si="21"/>
        <v/>
      </c>
      <c r="N63" s="23" t="str">
        <f t="shared" si="21"/>
        <v/>
      </c>
      <c r="O63" s="57" t="str">
        <f t="shared" si="21"/>
        <v/>
      </c>
    </row>
    <row r="64" spans="1:15" x14ac:dyDescent="0.25">
      <c r="A64" s="56" t="str">
        <f t="shared" si="20"/>
        <v/>
      </c>
      <c r="B64" s="22" t="str">
        <f t="shared" si="20"/>
        <v/>
      </c>
      <c r="C64" s="21"/>
      <c r="D64" s="71" t="str">
        <f t="shared" si="22"/>
        <v/>
      </c>
      <c r="E64" s="272"/>
      <c r="F64" s="272"/>
      <c r="G64" s="272"/>
      <c r="H64" s="272"/>
      <c r="I64" s="272"/>
      <c r="J64" s="272"/>
      <c r="K64" s="273"/>
      <c r="L64" s="23" t="str">
        <f t="shared" si="21"/>
        <v/>
      </c>
      <c r="M64" s="23" t="str">
        <f t="shared" si="21"/>
        <v/>
      </c>
      <c r="N64" s="23" t="str">
        <f t="shared" si="21"/>
        <v/>
      </c>
      <c r="O64" s="57" t="str">
        <f t="shared" si="21"/>
        <v/>
      </c>
    </row>
    <row r="65" spans="1:15" x14ac:dyDescent="0.25">
      <c r="A65" s="56" t="str">
        <f t="shared" si="20"/>
        <v/>
      </c>
      <c r="B65" s="22" t="str">
        <f t="shared" si="20"/>
        <v/>
      </c>
      <c r="C65" s="21"/>
      <c r="D65" s="71" t="str">
        <f t="shared" si="22"/>
        <v/>
      </c>
      <c r="E65" s="272"/>
      <c r="F65" s="272"/>
      <c r="G65" s="272"/>
      <c r="H65" s="272"/>
      <c r="I65" s="272"/>
      <c r="J65" s="272"/>
      <c r="K65" s="273"/>
      <c r="L65" s="23" t="str">
        <f t="shared" si="21"/>
        <v/>
      </c>
      <c r="M65" s="23" t="str">
        <f t="shared" si="21"/>
        <v/>
      </c>
      <c r="N65" s="23" t="str">
        <f t="shared" si="21"/>
        <v/>
      </c>
      <c r="O65" s="57" t="str">
        <f t="shared" si="21"/>
        <v/>
      </c>
    </row>
    <row r="66" spans="1:15" x14ac:dyDescent="0.25">
      <c r="A66" s="56" t="str">
        <f t="shared" si="20"/>
        <v/>
      </c>
      <c r="B66" s="22" t="str">
        <f t="shared" si="20"/>
        <v/>
      </c>
      <c r="C66" s="21"/>
      <c r="D66" s="71" t="str">
        <f t="shared" si="22"/>
        <v/>
      </c>
      <c r="E66" s="272"/>
      <c r="F66" s="272"/>
      <c r="G66" s="272"/>
      <c r="H66" s="272"/>
      <c r="I66" s="272"/>
      <c r="J66" s="272"/>
      <c r="K66" s="273"/>
      <c r="L66" s="23" t="str">
        <f t="shared" si="21"/>
        <v/>
      </c>
      <c r="M66" s="23" t="str">
        <f t="shared" si="21"/>
        <v/>
      </c>
      <c r="N66" s="23" t="str">
        <f t="shared" si="21"/>
        <v/>
      </c>
      <c r="O66" s="57" t="str">
        <f t="shared" si="21"/>
        <v/>
      </c>
    </row>
    <row r="67" spans="1:15" x14ac:dyDescent="0.25">
      <c r="A67" s="56" t="str">
        <f t="shared" si="20"/>
        <v/>
      </c>
      <c r="B67" s="22" t="str">
        <f t="shared" si="20"/>
        <v/>
      </c>
      <c r="C67" s="21"/>
      <c r="D67" s="71" t="str">
        <f t="shared" si="22"/>
        <v/>
      </c>
      <c r="E67" s="272"/>
      <c r="F67" s="272"/>
      <c r="G67" s="272"/>
      <c r="H67" s="272"/>
      <c r="I67" s="272"/>
      <c r="J67" s="272"/>
      <c r="K67" s="273"/>
      <c r="L67" s="23" t="str">
        <f t="shared" si="21"/>
        <v/>
      </c>
      <c r="M67" s="23" t="str">
        <f t="shared" si="21"/>
        <v/>
      </c>
      <c r="N67" s="23" t="str">
        <f t="shared" si="21"/>
        <v/>
      </c>
      <c r="O67" s="57" t="str">
        <f t="shared" si="21"/>
        <v/>
      </c>
    </row>
    <row r="68" spans="1:15" x14ac:dyDescent="0.25">
      <c r="A68" s="56" t="str">
        <f t="shared" si="20"/>
        <v/>
      </c>
      <c r="B68" s="22" t="str">
        <f t="shared" si="20"/>
        <v/>
      </c>
      <c r="C68" s="21"/>
      <c r="D68" s="71" t="str">
        <f t="shared" si="22"/>
        <v/>
      </c>
      <c r="E68" s="272"/>
      <c r="F68" s="272"/>
      <c r="G68" s="272"/>
      <c r="H68" s="272"/>
      <c r="I68" s="272"/>
      <c r="J68" s="272"/>
      <c r="K68" s="273"/>
      <c r="L68" s="23" t="str">
        <f t="shared" si="21"/>
        <v/>
      </c>
      <c r="M68" s="23" t="str">
        <f t="shared" si="21"/>
        <v/>
      </c>
      <c r="N68" s="23" t="str">
        <f t="shared" si="21"/>
        <v/>
      </c>
      <c r="O68" s="57" t="str">
        <f t="shared" si="21"/>
        <v/>
      </c>
    </row>
    <row r="69" spans="1:15" x14ac:dyDescent="0.25">
      <c r="A69" s="56" t="str">
        <f t="shared" si="20"/>
        <v/>
      </c>
      <c r="B69" s="22" t="str">
        <f t="shared" si="20"/>
        <v/>
      </c>
      <c r="C69" s="21"/>
      <c r="D69" s="71" t="str">
        <f t="shared" si="22"/>
        <v/>
      </c>
      <c r="E69" s="272"/>
      <c r="F69" s="272"/>
      <c r="G69" s="272"/>
      <c r="H69" s="272"/>
      <c r="I69" s="272"/>
      <c r="J69" s="272"/>
      <c r="K69" s="273"/>
      <c r="L69" s="23" t="str">
        <f t="shared" si="21"/>
        <v/>
      </c>
      <c r="M69" s="23" t="str">
        <f t="shared" si="21"/>
        <v/>
      </c>
      <c r="N69" s="23" t="str">
        <f t="shared" si="21"/>
        <v/>
      </c>
      <c r="O69" s="57" t="str">
        <f t="shared" si="21"/>
        <v/>
      </c>
    </row>
    <row r="70" spans="1:15" x14ac:dyDescent="0.25">
      <c r="A70" s="56" t="str">
        <f t="shared" si="20"/>
        <v/>
      </c>
      <c r="B70" s="22" t="str">
        <f t="shared" si="20"/>
        <v/>
      </c>
      <c r="C70" s="25"/>
      <c r="D70" s="71" t="str">
        <f t="shared" si="22"/>
        <v/>
      </c>
      <c r="E70" s="272"/>
      <c r="F70" s="272"/>
      <c r="G70" s="272"/>
      <c r="H70" s="272"/>
      <c r="I70" s="272"/>
      <c r="J70" s="272"/>
      <c r="K70" s="273"/>
      <c r="L70" s="23" t="str">
        <f t="shared" si="21"/>
        <v/>
      </c>
      <c r="M70" s="23" t="str">
        <f t="shared" si="21"/>
        <v/>
      </c>
      <c r="N70" s="23" t="str">
        <f t="shared" si="21"/>
        <v/>
      </c>
      <c r="O70" s="57" t="str">
        <f t="shared" si="21"/>
        <v/>
      </c>
    </row>
    <row r="71" spans="1:15" x14ac:dyDescent="0.25">
      <c r="A71" s="56" t="str">
        <f t="shared" si="20"/>
        <v/>
      </c>
      <c r="B71" s="22" t="str">
        <f t="shared" si="20"/>
        <v/>
      </c>
      <c r="C71" s="25"/>
      <c r="D71" s="71" t="str">
        <f t="shared" si="22"/>
        <v/>
      </c>
      <c r="E71" s="272"/>
      <c r="F71" s="272"/>
      <c r="G71" s="272"/>
      <c r="H71" s="272"/>
      <c r="I71" s="272"/>
      <c r="J71" s="272"/>
      <c r="K71" s="273"/>
      <c r="L71" s="23" t="str">
        <f t="shared" si="21"/>
        <v/>
      </c>
      <c r="M71" s="23" t="str">
        <f t="shared" si="21"/>
        <v/>
      </c>
      <c r="N71" s="23" t="str">
        <f t="shared" si="21"/>
        <v/>
      </c>
      <c r="O71" s="57" t="str">
        <f t="shared" si="21"/>
        <v/>
      </c>
    </row>
    <row r="72" spans="1:15" x14ac:dyDescent="0.25">
      <c r="A72" s="56" t="str">
        <f t="shared" si="20"/>
        <v/>
      </c>
      <c r="B72" s="22" t="str">
        <f t="shared" si="20"/>
        <v/>
      </c>
      <c r="C72" s="21"/>
      <c r="D72" s="71" t="str">
        <f t="shared" si="22"/>
        <v/>
      </c>
      <c r="E72" s="272"/>
      <c r="F72" s="272"/>
      <c r="G72" s="272"/>
      <c r="H72" s="272"/>
      <c r="I72" s="272"/>
      <c r="J72" s="272"/>
      <c r="K72" s="273"/>
      <c r="L72" s="23" t="str">
        <f t="shared" si="21"/>
        <v/>
      </c>
      <c r="M72" s="23" t="str">
        <f t="shared" si="21"/>
        <v/>
      </c>
      <c r="N72" s="23" t="str">
        <f t="shared" si="21"/>
        <v/>
      </c>
      <c r="O72" s="57" t="str">
        <f t="shared" si="21"/>
        <v/>
      </c>
    </row>
    <row r="73" spans="1:15" x14ac:dyDescent="0.25">
      <c r="A73" s="56" t="str">
        <f t="shared" si="20"/>
        <v/>
      </c>
      <c r="B73" s="22" t="str">
        <f t="shared" si="20"/>
        <v/>
      </c>
      <c r="C73" s="21"/>
      <c r="D73" s="71" t="str">
        <f t="shared" si="22"/>
        <v/>
      </c>
      <c r="E73" s="272"/>
      <c r="F73" s="272"/>
      <c r="G73" s="272"/>
      <c r="H73" s="272"/>
      <c r="I73" s="272"/>
      <c r="J73" s="272"/>
      <c r="K73" s="273"/>
      <c r="L73" s="23" t="str">
        <f t="shared" si="21"/>
        <v/>
      </c>
      <c r="M73" s="23" t="str">
        <f t="shared" si="21"/>
        <v/>
      </c>
      <c r="N73" s="23" t="str">
        <f t="shared" si="21"/>
        <v/>
      </c>
      <c r="O73" s="57" t="str">
        <f t="shared" si="21"/>
        <v/>
      </c>
    </row>
    <row r="74" spans="1:15" x14ac:dyDescent="0.25">
      <c r="A74" s="56" t="str">
        <f t="shared" si="20"/>
        <v/>
      </c>
      <c r="B74" s="22" t="str">
        <f t="shared" si="20"/>
        <v/>
      </c>
      <c r="C74" s="21"/>
      <c r="D74" s="71" t="str">
        <f t="shared" si="22"/>
        <v/>
      </c>
      <c r="E74" s="272"/>
      <c r="F74" s="272"/>
      <c r="G74" s="272"/>
      <c r="H74" s="272"/>
      <c r="I74" s="272"/>
      <c r="J74" s="272"/>
      <c r="K74" s="273"/>
      <c r="L74" s="23" t="str">
        <f t="shared" si="21"/>
        <v/>
      </c>
      <c r="M74" s="23" t="str">
        <f t="shared" si="21"/>
        <v/>
      </c>
      <c r="N74" s="23" t="str">
        <f t="shared" si="21"/>
        <v/>
      </c>
      <c r="O74" s="57" t="str">
        <f t="shared" si="21"/>
        <v/>
      </c>
    </row>
    <row r="75" spans="1:15" x14ac:dyDescent="0.25">
      <c r="A75" s="56" t="str">
        <f t="shared" si="20"/>
        <v/>
      </c>
      <c r="B75" s="22" t="str">
        <f t="shared" si="20"/>
        <v/>
      </c>
      <c r="C75" s="21"/>
      <c r="D75" s="71" t="str">
        <f t="shared" si="22"/>
        <v/>
      </c>
      <c r="E75" s="272"/>
      <c r="F75" s="272"/>
      <c r="G75" s="272"/>
      <c r="H75" s="272"/>
      <c r="I75" s="272"/>
      <c r="J75" s="272"/>
      <c r="K75" s="273"/>
      <c r="L75" s="23" t="str">
        <f t="shared" si="21"/>
        <v/>
      </c>
      <c r="M75" s="23" t="str">
        <f t="shared" si="21"/>
        <v/>
      </c>
      <c r="N75" s="23" t="str">
        <f t="shared" si="21"/>
        <v/>
      </c>
      <c r="O75" s="57" t="str">
        <f t="shared" si="21"/>
        <v/>
      </c>
    </row>
    <row r="76" spans="1:15" x14ac:dyDescent="0.25">
      <c r="A76" s="56" t="str">
        <f t="shared" si="20"/>
        <v/>
      </c>
      <c r="B76" s="22" t="str">
        <f t="shared" si="20"/>
        <v/>
      </c>
      <c r="C76" s="21"/>
      <c r="D76" s="71" t="str">
        <f t="shared" si="22"/>
        <v/>
      </c>
      <c r="E76" s="272"/>
      <c r="F76" s="272"/>
      <c r="G76" s="272"/>
      <c r="H76" s="272"/>
      <c r="I76" s="272"/>
      <c r="J76" s="272"/>
      <c r="K76" s="273"/>
      <c r="L76" s="23" t="str">
        <f t="shared" si="21"/>
        <v/>
      </c>
      <c r="M76" s="23" t="str">
        <f t="shared" si="21"/>
        <v/>
      </c>
      <c r="N76" s="23" t="str">
        <f t="shared" si="21"/>
        <v/>
      </c>
      <c r="O76" s="57" t="str">
        <f t="shared" si="21"/>
        <v/>
      </c>
    </row>
    <row r="77" spans="1:15" x14ac:dyDescent="0.25">
      <c r="A77" s="56" t="str">
        <f t="shared" ref="A77:A81" si="23">IF(A22="","",A22)</f>
        <v/>
      </c>
      <c r="B77" s="22" t="str">
        <f t="shared" ref="B77:B81" si="24">IF(B22="","",B22)</f>
        <v/>
      </c>
      <c r="C77" s="21"/>
      <c r="D77" s="71" t="str">
        <f t="shared" si="22"/>
        <v/>
      </c>
      <c r="E77" s="272"/>
      <c r="F77" s="272"/>
      <c r="G77" s="272"/>
      <c r="H77" s="272"/>
      <c r="I77" s="272"/>
      <c r="J77" s="272"/>
      <c r="K77" s="273"/>
      <c r="L77" s="23" t="str">
        <f t="shared" ref="L77:O77" si="25">IF($A22="","",(L22+L50)*($D77+1))</f>
        <v/>
      </c>
      <c r="M77" s="23" t="str">
        <f t="shared" si="25"/>
        <v/>
      </c>
      <c r="N77" s="23" t="str">
        <f t="shared" si="25"/>
        <v/>
      </c>
      <c r="O77" s="57" t="str">
        <f t="shared" si="25"/>
        <v/>
      </c>
    </row>
    <row r="78" spans="1:15" x14ac:dyDescent="0.25">
      <c r="A78" s="56" t="str">
        <f t="shared" si="23"/>
        <v/>
      </c>
      <c r="B78" s="22" t="str">
        <f t="shared" si="24"/>
        <v/>
      </c>
      <c r="C78" s="21"/>
      <c r="D78" s="71" t="str">
        <f t="shared" si="22"/>
        <v/>
      </c>
      <c r="E78" s="272"/>
      <c r="F78" s="272"/>
      <c r="G78" s="272"/>
      <c r="H78" s="272"/>
      <c r="I78" s="272"/>
      <c r="J78" s="272"/>
      <c r="K78" s="273"/>
      <c r="L78" s="23" t="str">
        <f t="shared" ref="L78:O81" si="26">IF($A23="","",(L23+L51)*($D78+1))</f>
        <v/>
      </c>
      <c r="M78" s="23" t="str">
        <f t="shared" si="26"/>
        <v/>
      </c>
      <c r="N78" s="23" t="str">
        <f t="shared" si="26"/>
        <v/>
      </c>
      <c r="O78" s="57" t="str">
        <f t="shared" si="26"/>
        <v/>
      </c>
    </row>
    <row r="79" spans="1:15" x14ac:dyDescent="0.25">
      <c r="A79" s="56" t="str">
        <f t="shared" si="23"/>
        <v/>
      </c>
      <c r="B79" s="22" t="str">
        <f t="shared" si="24"/>
        <v/>
      </c>
      <c r="C79" s="21"/>
      <c r="D79" s="71" t="str">
        <f t="shared" si="22"/>
        <v/>
      </c>
      <c r="E79" s="272"/>
      <c r="F79" s="272"/>
      <c r="G79" s="272"/>
      <c r="H79" s="272"/>
      <c r="I79" s="272"/>
      <c r="J79" s="272"/>
      <c r="K79" s="273"/>
      <c r="L79" s="23" t="str">
        <f t="shared" si="26"/>
        <v/>
      </c>
      <c r="M79" s="23" t="str">
        <f t="shared" si="26"/>
        <v/>
      </c>
      <c r="N79" s="23" t="str">
        <f t="shared" si="26"/>
        <v/>
      </c>
      <c r="O79" s="57" t="str">
        <f t="shared" si="26"/>
        <v/>
      </c>
    </row>
    <row r="80" spans="1:15" x14ac:dyDescent="0.25">
      <c r="A80" s="56" t="str">
        <f t="shared" si="23"/>
        <v/>
      </c>
      <c r="B80" s="22" t="str">
        <f t="shared" si="24"/>
        <v/>
      </c>
      <c r="C80" s="21"/>
      <c r="D80" s="71" t="str">
        <f t="shared" si="22"/>
        <v/>
      </c>
      <c r="E80" s="272"/>
      <c r="F80" s="272"/>
      <c r="G80" s="272"/>
      <c r="H80" s="272"/>
      <c r="I80" s="272"/>
      <c r="J80" s="272"/>
      <c r="K80" s="273"/>
      <c r="L80" s="23" t="str">
        <f t="shared" si="26"/>
        <v/>
      </c>
      <c r="M80" s="23" t="str">
        <f t="shared" si="26"/>
        <v/>
      </c>
      <c r="N80" s="23" t="str">
        <f t="shared" si="26"/>
        <v/>
      </c>
      <c r="O80" s="57" t="str">
        <f t="shared" si="26"/>
        <v/>
      </c>
    </row>
    <row r="81" spans="1:15" ht="16.5" thickBot="1" x14ac:dyDescent="0.3">
      <c r="A81" s="58" t="str">
        <f t="shared" si="23"/>
        <v/>
      </c>
      <c r="B81" s="40" t="str">
        <f t="shared" si="24"/>
        <v/>
      </c>
      <c r="C81" s="39"/>
      <c r="D81" s="76" t="str">
        <f t="shared" si="22"/>
        <v/>
      </c>
      <c r="E81" s="274"/>
      <c r="F81" s="274"/>
      <c r="G81" s="274"/>
      <c r="H81" s="274"/>
      <c r="I81" s="274"/>
      <c r="J81" s="274"/>
      <c r="K81" s="275"/>
      <c r="L81" s="41" t="str">
        <f t="shared" si="26"/>
        <v/>
      </c>
      <c r="M81" s="41" t="str">
        <f t="shared" si="26"/>
        <v/>
      </c>
      <c r="N81" s="41" t="str">
        <f t="shared" si="26"/>
        <v/>
      </c>
      <c r="O81" s="60" t="str">
        <f t="shared" si="26"/>
        <v/>
      </c>
    </row>
    <row r="82" spans="1:15" ht="16.5" thickBot="1" x14ac:dyDescent="0.3">
      <c r="B82" s="17" t="s">
        <v>26</v>
      </c>
      <c r="L82" s="18">
        <f>SUM(L61:L81)</f>
        <v>88446.419999999984</v>
      </c>
      <c r="M82" s="18">
        <f>SUM(M61:M81)</f>
        <v>67.319999999999993</v>
      </c>
      <c r="N82" s="18">
        <f>SUM(N61:N81)</f>
        <v>10598.129999999997</v>
      </c>
      <c r="O82" s="19">
        <f>SUM(O61:O81)</f>
        <v>36427.139999999992</v>
      </c>
    </row>
  </sheetData>
  <sheetProtection sheet="1" objects="1" scenarios="1" selectLockedCells="1"/>
  <mergeCells count="8">
    <mergeCell ref="E61:K81"/>
    <mergeCell ref="A5:O5"/>
    <mergeCell ref="C30:E30"/>
    <mergeCell ref="F30:O30"/>
    <mergeCell ref="D34:E54"/>
    <mergeCell ref="C58:E58"/>
    <mergeCell ref="C59:D59"/>
    <mergeCell ref="E59:O59"/>
  </mergeCells>
  <dataValidations count="1">
    <dataValidation type="list" allowBlank="1" showInputMessage="1" showErrorMessage="1" sqref="A6:A26">
      <formula1>$Q$6:$Q$20</formula1>
    </dataValidation>
  </dataValidations>
  <pageMargins left="0.75" right="0.75" top="1" bottom="1" header="0.5" footer="0.5"/>
  <pageSetup paperSize="9" scale="31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Baustoffe!$A$1:$A$101</xm:f>
          </x14:formula1>
          <xm:sqref>B6:B26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8000"/>
    <pageSetUpPr fitToPage="1"/>
  </sheetPr>
  <dimension ref="A1:O82"/>
  <sheetViews>
    <sheetView zoomScale="70" zoomScaleNormal="70" zoomScalePageLayoutView="70" workbookViewId="0">
      <selection activeCell="A6" sqref="A6"/>
    </sheetView>
  </sheetViews>
  <sheetFormatPr baseColWidth="10" defaultRowHeight="15.75" x14ac:dyDescent="0.25"/>
  <cols>
    <col min="1" max="1" width="32.5" customWidth="1"/>
    <col min="2" max="2" width="35.625" customWidth="1"/>
    <col min="15" max="15" width="12.125" bestFit="1" customWidth="1"/>
  </cols>
  <sheetData>
    <row r="1" spans="1:15" ht="16.5" thickBot="1" x14ac:dyDescent="0.3"/>
    <row r="2" spans="1:15" s="6" customFormat="1" ht="35.1" customHeight="1" thickBot="1" x14ac:dyDescent="0.3">
      <c r="A2" s="80" t="s">
        <v>47</v>
      </c>
      <c r="B2" s="14" t="s">
        <v>16</v>
      </c>
      <c r="C2" s="3" t="s">
        <v>0</v>
      </c>
      <c r="D2" s="4"/>
      <c r="E2" s="4"/>
      <c r="F2" s="4"/>
      <c r="G2" s="5"/>
      <c r="H2" s="3" t="s">
        <v>14</v>
      </c>
      <c r="I2" s="4"/>
      <c r="J2" s="4"/>
      <c r="K2" s="5"/>
      <c r="L2" s="3" t="s">
        <v>1</v>
      </c>
      <c r="M2" s="4"/>
      <c r="N2" s="4"/>
      <c r="O2" s="5"/>
    </row>
    <row r="3" spans="1:15" ht="30.75" thickBot="1" x14ac:dyDescent="0.3">
      <c r="A3" s="15"/>
      <c r="B3" s="13" t="s">
        <v>17</v>
      </c>
      <c r="C3" s="10" t="s">
        <v>2</v>
      </c>
      <c r="D3" s="10" t="s">
        <v>3</v>
      </c>
      <c r="E3" s="10" t="s">
        <v>11</v>
      </c>
      <c r="F3" s="10" t="s">
        <v>10</v>
      </c>
      <c r="G3" s="12" t="s">
        <v>12</v>
      </c>
      <c r="H3" s="10" t="s">
        <v>4</v>
      </c>
      <c r="I3" s="10" t="s">
        <v>5</v>
      </c>
      <c r="J3" s="10" t="s">
        <v>6</v>
      </c>
      <c r="K3" s="11" t="s">
        <v>13</v>
      </c>
      <c r="L3" s="2" t="s">
        <v>7</v>
      </c>
      <c r="M3" s="2" t="s">
        <v>8</v>
      </c>
      <c r="N3" s="2" t="s">
        <v>9</v>
      </c>
      <c r="O3" s="2" t="s">
        <v>15</v>
      </c>
    </row>
    <row r="4" spans="1:15" ht="30" customHeight="1" thickBot="1" x14ac:dyDescent="0.35">
      <c r="A4" s="8"/>
      <c r="B4" s="79" t="s">
        <v>48</v>
      </c>
      <c r="C4" s="9"/>
      <c r="D4" s="9"/>
      <c r="E4" s="9"/>
      <c r="F4" s="9"/>
      <c r="G4" s="9"/>
      <c r="H4" s="9"/>
      <c r="I4" s="9"/>
      <c r="J4" s="9"/>
      <c r="K4" s="9"/>
      <c r="L4" s="68">
        <f>L82</f>
        <v>0</v>
      </c>
      <c r="M4" s="68">
        <f>M82</f>
        <v>0</v>
      </c>
      <c r="N4" s="68">
        <f>N82</f>
        <v>0</v>
      </c>
      <c r="O4" s="68">
        <f>O82</f>
        <v>0</v>
      </c>
    </row>
    <row r="5" spans="1:15" s="7" customFormat="1" ht="27" customHeight="1" thickBot="1" x14ac:dyDescent="0.3">
      <c r="A5" s="282" t="s">
        <v>37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4"/>
    </row>
    <row r="6" spans="1:15" x14ac:dyDescent="0.25">
      <c r="A6" s="27"/>
      <c r="B6" s="28"/>
      <c r="C6" s="29"/>
      <c r="D6" s="29"/>
      <c r="E6" s="29"/>
      <c r="F6" s="30" t="str">
        <f t="shared" ref="F6:F26" si="0">IF(B6="","",IF(C6="","Fläche fehlt",IF(D6="","Dicke fehlt",IF(E6="","Dichte fehlt",C6*D6*E6))))</f>
        <v/>
      </c>
      <c r="G6" s="31" t="str">
        <f t="shared" ref="G6:G26" si="1">IF(B6="","",F6*1000)</f>
        <v/>
      </c>
      <c r="H6" s="29"/>
      <c r="I6" s="29"/>
      <c r="J6" s="29"/>
      <c r="K6" s="29"/>
      <c r="L6" s="32" t="str">
        <f t="shared" ref="L6:O14" si="2">IF(B6="","",H6*$G6)</f>
        <v/>
      </c>
      <c r="M6" s="32" t="str">
        <f t="shared" si="2"/>
        <v/>
      </c>
      <c r="N6" s="32" t="str">
        <f t="shared" si="2"/>
        <v/>
      </c>
      <c r="O6" s="33" t="str">
        <f t="shared" si="2"/>
        <v/>
      </c>
    </row>
    <row r="7" spans="1:15" x14ac:dyDescent="0.25">
      <c r="A7" s="34"/>
      <c r="B7" s="20"/>
      <c r="C7" s="21"/>
      <c r="D7" s="21"/>
      <c r="E7" s="21"/>
      <c r="F7" s="22" t="str">
        <f t="shared" si="0"/>
        <v/>
      </c>
      <c r="G7" s="23" t="str">
        <f t="shared" si="1"/>
        <v/>
      </c>
      <c r="H7" s="21"/>
      <c r="I7" s="21"/>
      <c r="J7" s="21"/>
      <c r="K7" s="21"/>
      <c r="L7" s="24" t="str">
        <f t="shared" si="2"/>
        <v/>
      </c>
      <c r="M7" s="24" t="str">
        <f t="shared" si="2"/>
        <v/>
      </c>
      <c r="N7" s="24" t="str">
        <f t="shared" si="2"/>
        <v/>
      </c>
      <c r="O7" s="35" t="str">
        <f t="shared" si="2"/>
        <v/>
      </c>
    </row>
    <row r="8" spans="1:15" x14ac:dyDescent="0.25">
      <c r="A8" s="34"/>
      <c r="B8" s="20"/>
      <c r="C8" s="21"/>
      <c r="D8" s="21"/>
      <c r="E8" s="21"/>
      <c r="F8" s="22" t="str">
        <f t="shared" si="0"/>
        <v/>
      </c>
      <c r="G8" s="23" t="str">
        <f t="shared" si="1"/>
        <v/>
      </c>
      <c r="H8" s="25"/>
      <c r="I8" s="25"/>
      <c r="J8" s="25"/>
      <c r="K8" s="25"/>
      <c r="L8" s="24" t="str">
        <f t="shared" si="2"/>
        <v/>
      </c>
      <c r="M8" s="24" t="str">
        <f t="shared" si="2"/>
        <v/>
      </c>
      <c r="N8" s="24" t="str">
        <f t="shared" si="2"/>
        <v/>
      </c>
      <c r="O8" s="35" t="str">
        <f t="shared" si="2"/>
        <v/>
      </c>
    </row>
    <row r="9" spans="1:15" x14ac:dyDescent="0.25">
      <c r="A9" s="34"/>
      <c r="B9" s="20"/>
      <c r="C9" s="21"/>
      <c r="D9" s="21"/>
      <c r="E9" s="21"/>
      <c r="F9" s="22" t="str">
        <f t="shared" si="0"/>
        <v/>
      </c>
      <c r="G9" s="23" t="str">
        <f t="shared" si="1"/>
        <v/>
      </c>
      <c r="H9" s="25"/>
      <c r="I9" s="25"/>
      <c r="J9" s="25"/>
      <c r="K9" s="25"/>
      <c r="L9" s="24" t="str">
        <f t="shared" si="2"/>
        <v/>
      </c>
      <c r="M9" s="24" t="str">
        <f t="shared" si="2"/>
        <v/>
      </c>
      <c r="N9" s="24" t="str">
        <f t="shared" si="2"/>
        <v/>
      </c>
      <c r="O9" s="35" t="str">
        <f t="shared" si="2"/>
        <v/>
      </c>
    </row>
    <row r="10" spans="1:15" x14ac:dyDescent="0.25">
      <c r="A10" s="34"/>
      <c r="B10" s="20"/>
      <c r="C10" s="21"/>
      <c r="D10" s="21"/>
      <c r="E10" s="21"/>
      <c r="F10" s="22" t="str">
        <f t="shared" si="0"/>
        <v/>
      </c>
      <c r="G10" s="23" t="str">
        <f t="shared" si="1"/>
        <v/>
      </c>
      <c r="H10" s="25"/>
      <c r="I10" s="25"/>
      <c r="J10" s="25"/>
      <c r="K10" s="25"/>
      <c r="L10" s="24" t="str">
        <f t="shared" si="2"/>
        <v/>
      </c>
      <c r="M10" s="24" t="str">
        <f t="shared" si="2"/>
        <v/>
      </c>
      <c r="N10" s="24" t="str">
        <f t="shared" si="2"/>
        <v/>
      </c>
      <c r="O10" s="35" t="str">
        <f t="shared" si="2"/>
        <v/>
      </c>
    </row>
    <row r="11" spans="1:15" x14ac:dyDescent="0.25">
      <c r="A11" s="34"/>
      <c r="B11" s="20"/>
      <c r="C11" s="21"/>
      <c r="D11" s="21"/>
      <c r="E11" s="21"/>
      <c r="F11" s="22" t="str">
        <f t="shared" si="0"/>
        <v/>
      </c>
      <c r="G11" s="23" t="str">
        <f t="shared" si="1"/>
        <v/>
      </c>
      <c r="H11" s="25"/>
      <c r="I11" s="25"/>
      <c r="J11" s="25"/>
      <c r="K11" s="25"/>
      <c r="L11" s="24" t="str">
        <f t="shared" si="2"/>
        <v/>
      </c>
      <c r="M11" s="24" t="str">
        <f t="shared" si="2"/>
        <v/>
      </c>
      <c r="N11" s="24" t="str">
        <f t="shared" si="2"/>
        <v/>
      </c>
      <c r="O11" s="35" t="str">
        <f t="shared" si="2"/>
        <v/>
      </c>
    </row>
    <row r="12" spans="1:15" x14ac:dyDescent="0.25">
      <c r="A12" s="34"/>
      <c r="B12" s="20"/>
      <c r="C12" s="21"/>
      <c r="D12" s="21"/>
      <c r="E12" s="21"/>
      <c r="F12" s="22" t="str">
        <f t="shared" si="0"/>
        <v/>
      </c>
      <c r="G12" s="23" t="str">
        <f t="shared" si="1"/>
        <v/>
      </c>
      <c r="H12" s="25"/>
      <c r="I12" s="25"/>
      <c r="J12" s="25"/>
      <c r="K12" s="25"/>
      <c r="L12" s="24" t="str">
        <f t="shared" si="2"/>
        <v/>
      </c>
      <c r="M12" s="24" t="str">
        <f t="shared" si="2"/>
        <v/>
      </c>
      <c r="N12" s="24" t="str">
        <f t="shared" si="2"/>
        <v/>
      </c>
      <c r="O12" s="35" t="str">
        <f t="shared" si="2"/>
        <v/>
      </c>
    </row>
    <row r="13" spans="1:15" x14ac:dyDescent="0.25">
      <c r="A13" s="34"/>
      <c r="B13" s="20"/>
      <c r="C13" s="21"/>
      <c r="D13" s="21"/>
      <c r="E13" s="21"/>
      <c r="F13" s="22" t="str">
        <f t="shared" si="0"/>
        <v/>
      </c>
      <c r="G13" s="23" t="str">
        <f t="shared" si="1"/>
        <v/>
      </c>
      <c r="H13" s="21"/>
      <c r="I13" s="21"/>
      <c r="J13" s="21"/>
      <c r="K13" s="21"/>
      <c r="L13" s="24" t="str">
        <f t="shared" si="2"/>
        <v/>
      </c>
      <c r="M13" s="24" t="str">
        <f t="shared" si="2"/>
        <v/>
      </c>
      <c r="N13" s="24" t="str">
        <f t="shared" si="2"/>
        <v/>
      </c>
      <c r="O13" s="35" t="str">
        <f t="shared" si="2"/>
        <v/>
      </c>
    </row>
    <row r="14" spans="1:15" x14ac:dyDescent="0.25">
      <c r="A14" s="36"/>
      <c r="B14" s="20"/>
      <c r="C14" s="21"/>
      <c r="D14" s="21"/>
      <c r="E14" s="21"/>
      <c r="F14" s="22" t="str">
        <f t="shared" si="0"/>
        <v/>
      </c>
      <c r="G14" s="23" t="str">
        <f t="shared" si="1"/>
        <v/>
      </c>
      <c r="H14" s="21"/>
      <c r="I14" s="21"/>
      <c r="J14" s="21"/>
      <c r="K14" s="21"/>
      <c r="L14" s="24" t="str">
        <f t="shared" si="2"/>
        <v/>
      </c>
      <c r="M14" s="24" t="str">
        <f t="shared" si="2"/>
        <v/>
      </c>
      <c r="N14" s="24" t="str">
        <f t="shared" si="2"/>
        <v/>
      </c>
      <c r="O14" s="35" t="str">
        <f t="shared" si="2"/>
        <v/>
      </c>
    </row>
    <row r="15" spans="1:15" x14ac:dyDescent="0.25">
      <c r="A15" s="37"/>
      <c r="B15" s="26"/>
      <c r="C15" s="25"/>
      <c r="D15" s="25"/>
      <c r="E15" s="25"/>
      <c r="F15" s="22" t="str">
        <f t="shared" si="0"/>
        <v/>
      </c>
      <c r="G15" s="23" t="str">
        <f t="shared" si="1"/>
        <v/>
      </c>
      <c r="H15" s="25"/>
      <c r="I15" s="25"/>
      <c r="J15" s="25"/>
      <c r="K15" s="25"/>
      <c r="L15" s="24" t="str">
        <f>IF(B15="","",H15*$G15)</f>
        <v/>
      </c>
      <c r="M15" s="24" t="str">
        <f>IF(C15="","",I15*$G15)</f>
        <v/>
      </c>
      <c r="N15" s="24" t="str">
        <f>IF(D15="","",J15*$G15)</f>
        <v/>
      </c>
      <c r="O15" s="35" t="str">
        <f>IF(E15="","",K15*$G15)</f>
        <v/>
      </c>
    </row>
    <row r="16" spans="1:15" x14ac:dyDescent="0.25">
      <c r="A16" s="37"/>
      <c r="B16" s="26"/>
      <c r="C16" s="25"/>
      <c r="D16" s="25"/>
      <c r="E16" s="25"/>
      <c r="F16" s="22" t="str">
        <f t="shared" si="0"/>
        <v/>
      </c>
      <c r="G16" s="23" t="str">
        <f t="shared" si="1"/>
        <v/>
      </c>
      <c r="H16" s="25"/>
      <c r="I16" s="25"/>
      <c r="J16" s="25"/>
      <c r="K16" s="25"/>
      <c r="L16" s="24" t="str">
        <f t="shared" ref="L16:O26" si="3">IF(B16="","",H16*$G16)</f>
        <v/>
      </c>
      <c r="M16" s="24" t="str">
        <f t="shared" si="3"/>
        <v/>
      </c>
      <c r="N16" s="24" t="str">
        <f t="shared" si="3"/>
        <v/>
      </c>
      <c r="O16" s="35" t="str">
        <f t="shared" si="3"/>
        <v/>
      </c>
    </row>
    <row r="17" spans="1:15" x14ac:dyDescent="0.25">
      <c r="A17" s="36"/>
      <c r="B17" s="20"/>
      <c r="C17" s="21"/>
      <c r="D17" s="21"/>
      <c r="E17" s="21"/>
      <c r="F17" s="22" t="str">
        <f t="shared" si="0"/>
        <v/>
      </c>
      <c r="G17" s="23" t="str">
        <f t="shared" si="1"/>
        <v/>
      </c>
      <c r="H17" s="21"/>
      <c r="I17" s="21"/>
      <c r="J17" s="21"/>
      <c r="K17" s="21"/>
      <c r="L17" s="24" t="str">
        <f t="shared" si="3"/>
        <v/>
      </c>
      <c r="M17" s="24" t="str">
        <f t="shared" si="3"/>
        <v/>
      </c>
      <c r="N17" s="24" t="str">
        <f t="shared" si="3"/>
        <v/>
      </c>
      <c r="O17" s="35" t="str">
        <f t="shared" si="3"/>
        <v/>
      </c>
    </row>
    <row r="18" spans="1:15" x14ac:dyDescent="0.25">
      <c r="A18" s="36"/>
      <c r="B18" s="20"/>
      <c r="C18" s="21"/>
      <c r="D18" s="21"/>
      <c r="E18" s="21"/>
      <c r="F18" s="22" t="str">
        <f t="shared" si="0"/>
        <v/>
      </c>
      <c r="G18" s="23" t="str">
        <f t="shared" si="1"/>
        <v/>
      </c>
      <c r="H18" s="21"/>
      <c r="I18" s="21"/>
      <c r="J18" s="21"/>
      <c r="K18" s="21"/>
      <c r="L18" s="24" t="str">
        <f t="shared" si="3"/>
        <v/>
      </c>
      <c r="M18" s="24" t="str">
        <f t="shared" si="3"/>
        <v/>
      </c>
      <c r="N18" s="24" t="str">
        <f t="shared" si="3"/>
        <v/>
      </c>
      <c r="O18" s="35" t="str">
        <f t="shared" si="3"/>
        <v/>
      </c>
    </row>
    <row r="19" spans="1:15" x14ac:dyDescent="0.25">
      <c r="A19" s="36"/>
      <c r="B19" s="20"/>
      <c r="C19" s="21"/>
      <c r="D19" s="21"/>
      <c r="E19" s="21"/>
      <c r="F19" s="22" t="str">
        <f t="shared" si="0"/>
        <v/>
      </c>
      <c r="G19" s="23" t="str">
        <f t="shared" si="1"/>
        <v/>
      </c>
      <c r="H19" s="21"/>
      <c r="I19" s="21"/>
      <c r="J19" s="21"/>
      <c r="K19" s="21"/>
      <c r="L19" s="24" t="str">
        <f t="shared" si="3"/>
        <v/>
      </c>
      <c r="M19" s="24" t="str">
        <f t="shared" si="3"/>
        <v/>
      </c>
      <c r="N19" s="24" t="str">
        <f t="shared" si="3"/>
        <v/>
      </c>
      <c r="O19" s="35" t="str">
        <f t="shared" si="3"/>
        <v/>
      </c>
    </row>
    <row r="20" spans="1:15" x14ac:dyDescent="0.25">
      <c r="A20" s="36"/>
      <c r="B20" s="20"/>
      <c r="C20" s="21"/>
      <c r="D20" s="21"/>
      <c r="E20" s="21"/>
      <c r="F20" s="22" t="str">
        <f t="shared" si="0"/>
        <v/>
      </c>
      <c r="G20" s="23" t="str">
        <f t="shared" si="1"/>
        <v/>
      </c>
      <c r="H20" s="21"/>
      <c r="I20" s="21"/>
      <c r="J20" s="21"/>
      <c r="K20" s="21"/>
      <c r="L20" s="24" t="str">
        <f t="shared" si="3"/>
        <v/>
      </c>
      <c r="M20" s="24" t="str">
        <f t="shared" si="3"/>
        <v/>
      </c>
      <c r="N20" s="24" t="str">
        <f t="shared" si="3"/>
        <v/>
      </c>
      <c r="O20" s="35" t="str">
        <f t="shared" si="3"/>
        <v/>
      </c>
    </row>
    <row r="21" spans="1:15" x14ac:dyDescent="0.25">
      <c r="A21" s="36"/>
      <c r="B21" s="20"/>
      <c r="C21" s="21"/>
      <c r="D21" s="21"/>
      <c r="E21" s="21"/>
      <c r="F21" s="22" t="str">
        <f t="shared" si="0"/>
        <v/>
      </c>
      <c r="G21" s="23" t="str">
        <f t="shared" si="1"/>
        <v/>
      </c>
      <c r="H21" s="21"/>
      <c r="I21" s="21"/>
      <c r="J21" s="21"/>
      <c r="K21" s="21"/>
      <c r="L21" s="24" t="str">
        <f t="shared" si="3"/>
        <v/>
      </c>
      <c r="M21" s="24" t="str">
        <f t="shared" si="3"/>
        <v/>
      </c>
      <c r="N21" s="24" t="str">
        <f t="shared" si="3"/>
        <v/>
      </c>
      <c r="O21" s="35" t="str">
        <f t="shared" si="3"/>
        <v/>
      </c>
    </row>
    <row r="22" spans="1:15" x14ac:dyDescent="0.25">
      <c r="A22" s="36"/>
      <c r="B22" s="20"/>
      <c r="C22" s="21"/>
      <c r="D22" s="21"/>
      <c r="E22" s="21"/>
      <c r="F22" s="22" t="str">
        <f t="shared" si="0"/>
        <v/>
      </c>
      <c r="G22" s="23" t="str">
        <f t="shared" si="1"/>
        <v/>
      </c>
      <c r="H22" s="21"/>
      <c r="I22" s="21"/>
      <c r="J22" s="21"/>
      <c r="K22" s="21"/>
      <c r="L22" s="24" t="str">
        <f t="shared" si="3"/>
        <v/>
      </c>
      <c r="M22" s="24" t="str">
        <f t="shared" si="3"/>
        <v/>
      </c>
      <c r="N22" s="24" t="str">
        <f t="shared" si="3"/>
        <v/>
      </c>
      <c r="O22" s="35" t="str">
        <f t="shared" si="3"/>
        <v/>
      </c>
    </row>
    <row r="23" spans="1:15" x14ac:dyDescent="0.25">
      <c r="A23" s="36"/>
      <c r="B23" s="20"/>
      <c r="C23" s="21"/>
      <c r="D23" s="21"/>
      <c r="E23" s="21"/>
      <c r="F23" s="22" t="str">
        <f t="shared" si="0"/>
        <v/>
      </c>
      <c r="G23" s="23" t="str">
        <f t="shared" si="1"/>
        <v/>
      </c>
      <c r="H23" s="21"/>
      <c r="I23" s="21"/>
      <c r="J23" s="21"/>
      <c r="K23" s="21"/>
      <c r="L23" s="24" t="str">
        <f t="shared" si="3"/>
        <v/>
      </c>
      <c r="M23" s="24" t="str">
        <f t="shared" si="3"/>
        <v/>
      </c>
      <c r="N23" s="24" t="str">
        <f t="shared" si="3"/>
        <v/>
      </c>
      <c r="O23" s="35" t="str">
        <f t="shared" si="3"/>
        <v/>
      </c>
    </row>
    <row r="24" spans="1:15" x14ac:dyDescent="0.25">
      <c r="A24" s="36"/>
      <c r="B24" s="20"/>
      <c r="C24" s="21"/>
      <c r="D24" s="21"/>
      <c r="E24" s="21"/>
      <c r="F24" s="22" t="str">
        <f t="shared" si="0"/>
        <v/>
      </c>
      <c r="G24" s="23" t="str">
        <f t="shared" si="1"/>
        <v/>
      </c>
      <c r="H24" s="21"/>
      <c r="I24" s="21"/>
      <c r="J24" s="21"/>
      <c r="K24" s="21"/>
      <c r="L24" s="24" t="str">
        <f t="shared" si="3"/>
        <v/>
      </c>
      <c r="M24" s="24" t="str">
        <f t="shared" si="3"/>
        <v/>
      </c>
      <c r="N24" s="24" t="str">
        <f t="shared" si="3"/>
        <v/>
      </c>
      <c r="O24" s="35" t="str">
        <f t="shared" si="3"/>
        <v/>
      </c>
    </row>
    <row r="25" spans="1:15" x14ac:dyDescent="0.25">
      <c r="A25" s="36"/>
      <c r="B25" s="20"/>
      <c r="C25" s="21"/>
      <c r="D25" s="21"/>
      <c r="E25" s="21"/>
      <c r="F25" s="22" t="str">
        <f t="shared" si="0"/>
        <v/>
      </c>
      <c r="G25" s="23" t="str">
        <f t="shared" si="1"/>
        <v/>
      </c>
      <c r="H25" s="21"/>
      <c r="I25" s="21"/>
      <c r="J25" s="21"/>
      <c r="K25" s="21"/>
      <c r="L25" s="24" t="str">
        <f t="shared" si="3"/>
        <v/>
      </c>
      <c r="M25" s="24" t="str">
        <f t="shared" si="3"/>
        <v/>
      </c>
      <c r="N25" s="24" t="str">
        <f t="shared" si="3"/>
        <v/>
      </c>
      <c r="O25" s="35" t="str">
        <f t="shared" si="3"/>
        <v/>
      </c>
    </row>
    <row r="26" spans="1:15" ht="16.5" thickBot="1" x14ac:dyDescent="0.3">
      <c r="A26" s="38"/>
      <c r="B26" s="39"/>
      <c r="C26" s="39"/>
      <c r="D26" s="39"/>
      <c r="E26" s="39"/>
      <c r="F26" s="40" t="str">
        <f t="shared" si="0"/>
        <v/>
      </c>
      <c r="G26" s="41" t="str">
        <f t="shared" si="1"/>
        <v/>
      </c>
      <c r="H26" s="39"/>
      <c r="I26" s="39"/>
      <c r="J26" s="39"/>
      <c r="K26" s="39"/>
      <c r="L26" s="42" t="str">
        <f t="shared" si="3"/>
        <v/>
      </c>
      <c r="M26" s="42" t="str">
        <f t="shared" si="3"/>
        <v/>
      </c>
      <c r="N26" s="42" t="str">
        <f t="shared" si="3"/>
        <v/>
      </c>
      <c r="O26" s="43" t="str">
        <f t="shared" si="3"/>
        <v/>
      </c>
    </row>
    <row r="27" spans="1:15" ht="16.5" thickBot="1" x14ac:dyDescent="0.3">
      <c r="B27" s="17" t="s">
        <v>18</v>
      </c>
      <c r="L27" s="18">
        <f>SUM(L6:L26)</f>
        <v>0</v>
      </c>
      <c r="M27" s="18">
        <f>SUM(M6:M26)</f>
        <v>0</v>
      </c>
      <c r="N27" s="18">
        <f>SUM(N6:N26)</f>
        <v>0</v>
      </c>
      <c r="O27" s="19">
        <f>SUM(O6:O26)</f>
        <v>0</v>
      </c>
    </row>
    <row r="29" spans="1:15" ht="16.5" thickBot="1" x14ac:dyDescent="0.3"/>
    <row r="30" spans="1:15" ht="34.35" customHeight="1" thickBot="1" x14ac:dyDescent="0.3">
      <c r="A30" s="67" t="s">
        <v>19</v>
      </c>
      <c r="B30" s="16"/>
      <c r="C30" s="263" t="s">
        <v>32</v>
      </c>
      <c r="D30" s="264"/>
      <c r="E30" s="265"/>
      <c r="F30" s="279" t="s">
        <v>30</v>
      </c>
      <c r="G30" s="280"/>
      <c r="H30" s="280"/>
      <c r="I30" s="280"/>
      <c r="J30" s="280"/>
      <c r="K30" s="280"/>
      <c r="L30" s="280"/>
      <c r="M30" s="280"/>
      <c r="N30" s="280"/>
      <c r="O30" s="281"/>
    </row>
    <row r="31" spans="1:15" x14ac:dyDescent="0.25">
      <c r="A31" t="s">
        <v>29</v>
      </c>
    </row>
    <row r="32" spans="1:15" ht="16.5" thickBot="1" x14ac:dyDescent="0.3"/>
    <row r="33" spans="1:15" ht="30.75" thickBot="1" x14ac:dyDescent="0.3">
      <c r="A33" s="44" t="s">
        <v>31</v>
      </c>
      <c r="B33" s="45"/>
      <c r="C33" s="46" t="s">
        <v>20</v>
      </c>
      <c r="D33" s="47"/>
      <c r="E33" s="48"/>
      <c r="F33" s="46" t="s">
        <v>21</v>
      </c>
      <c r="G33" s="46" t="s">
        <v>22</v>
      </c>
      <c r="H33" s="49" t="s">
        <v>4</v>
      </c>
      <c r="I33" s="49" t="s">
        <v>5</v>
      </c>
      <c r="J33" s="49" t="s">
        <v>6</v>
      </c>
      <c r="K33" s="50" t="s">
        <v>13</v>
      </c>
      <c r="L33" s="51" t="s">
        <v>7</v>
      </c>
      <c r="M33" s="51" t="s">
        <v>8</v>
      </c>
      <c r="N33" s="51" t="s">
        <v>9</v>
      </c>
      <c r="O33" s="51" t="s">
        <v>15</v>
      </c>
    </row>
    <row r="34" spans="1:15" x14ac:dyDescent="0.25">
      <c r="A34" s="53" t="str">
        <f t="shared" ref="A34:B54" si="4">IF(A6="","",A6)</f>
        <v/>
      </c>
      <c r="B34" s="54" t="str">
        <f t="shared" si="4"/>
        <v/>
      </c>
      <c r="C34" s="29"/>
      <c r="D34" s="266"/>
      <c r="E34" s="266"/>
      <c r="F34" s="61" t="str">
        <f t="shared" ref="F34:F54" si="5">IF(A6="","",F6)</f>
        <v/>
      </c>
      <c r="G34" s="31" t="str">
        <f>IF(A6="","",C34*F34)</f>
        <v/>
      </c>
      <c r="H34" s="64" t="str">
        <f t="shared" ref="H34:H54" si="6">IF(C34="","",0.43)</f>
        <v/>
      </c>
      <c r="I34" s="30" t="str">
        <f>IF(C34="","",0)</f>
        <v/>
      </c>
      <c r="J34" s="30" t="str">
        <f>IF(C34="","",0.195)</f>
        <v/>
      </c>
      <c r="K34" s="30" t="str">
        <f>IF(C34="","",0.91)</f>
        <v/>
      </c>
      <c r="L34" s="31" t="str">
        <f>IF($C34="","",$G34*H34)</f>
        <v/>
      </c>
      <c r="M34" s="31" t="str">
        <f>IF($C34="","",$G34*I34)</f>
        <v/>
      </c>
      <c r="N34" s="31" t="str">
        <f>IF($C34="","",$G34*J34)</f>
        <v/>
      </c>
      <c r="O34" s="55" t="str">
        <f>IF($C34="","",$G34*K34)</f>
        <v/>
      </c>
    </row>
    <row r="35" spans="1:15" x14ac:dyDescent="0.25">
      <c r="A35" s="56" t="str">
        <f t="shared" si="4"/>
        <v/>
      </c>
      <c r="B35" s="52" t="str">
        <f t="shared" si="4"/>
        <v/>
      </c>
      <c r="C35" s="21"/>
      <c r="D35" s="267"/>
      <c r="E35" s="267"/>
      <c r="F35" s="62" t="str">
        <f t="shared" si="5"/>
        <v/>
      </c>
      <c r="G35" s="23" t="str">
        <f t="shared" ref="G35:G54" si="7">IF(A7="","",C35*F35)</f>
        <v/>
      </c>
      <c r="H35" s="65" t="str">
        <f t="shared" si="6"/>
        <v/>
      </c>
      <c r="I35" s="22" t="str">
        <f t="shared" ref="I35:I54" si="8">IF(C35="","",0)</f>
        <v/>
      </c>
      <c r="J35" s="22" t="str">
        <f t="shared" ref="J35:J54" si="9">IF(C35="","",0.195)</f>
        <v/>
      </c>
      <c r="K35" s="22" t="str">
        <f t="shared" ref="K35:K54" si="10">IF(C35="","",0.91)</f>
        <v/>
      </c>
      <c r="L35" s="23" t="str">
        <f t="shared" ref="L35:O54" si="11">IF($C35="","",$G35*H35)</f>
        <v/>
      </c>
      <c r="M35" s="23" t="str">
        <f t="shared" si="11"/>
        <v/>
      </c>
      <c r="N35" s="23" t="str">
        <f t="shared" si="11"/>
        <v/>
      </c>
      <c r="O35" s="57" t="str">
        <f t="shared" si="11"/>
        <v/>
      </c>
    </row>
    <row r="36" spans="1:15" x14ac:dyDescent="0.25">
      <c r="A36" s="56" t="str">
        <f t="shared" si="4"/>
        <v/>
      </c>
      <c r="B36" s="52" t="str">
        <f t="shared" si="4"/>
        <v/>
      </c>
      <c r="C36" s="21"/>
      <c r="D36" s="267"/>
      <c r="E36" s="267"/>
      <c r="F36" s="62" t="str">
        <f t="shared" si="5"/>
        <v/>
      </c>
      <c r="G36" s="23" t="str">
        <f t="shared" si="7"/>
        <v/>
      </c>
      <c r="H36" s="65" t="str">
        <f t="shared" si="6"/>
        <v/>
      </c>
      <c r="I36" s="22" t="str">
        <f t="shared" si="8"/>
        <v/>
      </c>
      <c r="J36" s="22" t="str">
        <f t="shared" si="9"/>
        <v/>
      </c>
      <c r="K36" s="22" t="str">
        <f t="shared" si="10"/>
        <v/>
      </c>
      <c r="L36" s="23" t="str">
        <f t="shared" si="11"/>
        <v/>
      </c>
      <c r="M36" s="23" t="str">
        <f t="shared" si="11"/>
        <v/>
      </c>
      <c r="N36" s="23" t="str">
        <f t="shared" si="11"/>
        <v/>
      </c>
      <c r="O36" s="57" t="str">
        <f t="shared" si="11"/>
        <v/>
      </c>
    </row>
    <row r="37" spans="1:15" x14ac:dyDescent="0.25">
      <c r="A37" s="56" t="str">
        <f t="shared" si="4"/>
        <v/>
      </c>
      <c r="B37" s="52" t="str">
        <f t="shared" si="4"/>
        <v/>
      </c>
      <c r="C37" s="21"/>
      <c r="D37" s="267"/>
      <c r="E37" s="267"/>
      <c r="F37" s="62" t="str">
        <f t="shared" si="5"/>
        <v/>
      </c>
      <c r="G37" s="23" t="str">
        <f t="shared" si="7"/>
        <v/>
      </c>
      <c r="H37" s="65" t="str">
        <f t="shared" si="6"/>
        <v/>
      </c>
      <c r="I37" s="22" t="str">
        <f t="shared" si="8"/>
        <v/>
      </c>
      <c r="J37" s="22" t="str">
        <f t="shared" si="9"/>
        <v/>
      </c>
      <c r="K37" s="22" t="str">
        <f t="shared" si="10"/>
        <v/>
      </c>
      <c r="L37" s="23" t="str">
        <f t="shared" si="11"/>
        <v/>
      </c>
      <c r="M37" s="23" t="str">
        <f t="shared" si="11"/>
        <v/>
      </c>
      <c r="N37" s="23" t="str">
        <f t="shared" si="11"/>
        <v/>
      </c>
      <c r="O37" s="57" t="str">
        <f t="shared" si="11"/>
        <v/>
      </c>
    </row>
    <row r="38" spans="1:15" x14ac:dyDescent="0.25">
      <c r="A38" s="56" t="str">
        <f t="shared" si="4"/>
        <v/>
      </c>
      <c r="B38" s="52" t="str">
        <f t="shared" si="4"/>
        <v/>
      </c>
      <c r="C38" s="21"/>
      <c r="D38" s="267"/>
      <c r="E38" s="267"/>
      <c r="F38" s="62" t="str">
        <f t="shared" si="5"/>
        <v/>
      </c>
      <c r="G38" s="23" t="str">
        <f t="shared" si="7"/>
        <v/>
      </c>
      <c r="H38" s="65" t="str">
        <f t="shared" si="6"/>
        <v/>
      </c>
      <c r="I38" s="22" t="str">
        <f t="shared" si="8"/>
        <v/>
      </c>
      <c r="J38" s="22" t="str">
        <f t="shared" si="9"/>
        <v/>
      </c>
      <c r="K38" s="22" t="str">
        <f t="shared" si="10"/>
        <v/>
      </c>
      <c r="L38" s="23" t="str">
        <f t="shared" si="11"/>
        <v/>
      </c>
      <c r="M38" s="23" t="str">
        <f t="shared" si="11"/>
        <v/>
      </c>
      <c r="N38" s="23" t="str">
        <f t="shared" si="11"/>
        <v/>
      </c>
      <c r="O38" s="57" t="str">
        <f t="shared" si="11"/>
        <v/>
      </c>
    </row>
    <row r="39" spans="1:15" x14ac:dyDescent="0.25">
      <c r="A39" s="56" t="str">
        <f t="shared" si="4"/>
        <v/>
      </c>
      <c r="B39" s="52" t="str">
        <f t="shared" si="4"/>
        <v/>
      </c>
      <c r="C39" s="21"/>
      <c r="D39" s="267"/>
      <c r="E39" s="267"/>
      <c r="F39" s="62" t="str">
        <f t="shared" si="5"/>
        <v/>
      </c>
      <c r="G39" s="23" t="str">
        <f t="shared" si="7"/>
        <v/>
      </c>
      <c r="H39" s="65" t="str">
        <f t="shared" si="6"/>
        <v/>
      </c>
      <c r="I39" s="22" t="str">
        <f t="shared" si="8"/>
        <v/>
      </c>
      <c r="J39" s="22" t="str">
        <f t="shared" si="9"/>
        <v/>
      </c>
      <c r="K39" s="22" t="str">
        <f t="shared" si="10"/>
        <v/>
      </c>
      <c r="L39" s="23" t="str">
        <f t="shared" si="11"/>
        <v/>
      </c>
      <c r="M39" s="23" t="str">
        <f t="shared" si="11"/>
        <v/>
      </c>
      <c r="N39" s="23" t="str">
        <f t="shared" si="11"/>
        <v/>
      </c>
      <c r="O39" s="57" t="str">
        <f t="shared" si="11"/>
        <v/>
      </c>
    </row>
    <row r="40" spans="1:15" x14ac:dyDescent="0.25">
      <c r="A40" s="56" t="str">
        <f t="shared" si="4"/>
        <v/>
      </c>
      <c r="B40" s="52" t="str">
        <f t="shared" si="4"/>
        <v/>
      </c>
      <c r="C40" s="21"/>
      <c r="D40" s="267"/>
      <c r="E40" s="267"/>
      <c r="F40" s="62" t="str">
        <f t="shared" si="5"/>
        <v/>
      </c>
      <c r="G40" s="23" t="str">
        <f t="shared" si="7"/>
        <v/>
      </c>
      <c r="H40" s="65" t="str">
        <f t="shared" si="6"/>
        <v/>
      </c>
      <c r="I40" s="22" t="str">
        <f t="shared" si="8"/>
        <v/>
      </c>
      <c r="J40" s="22" t="str">
        <f t="shared" si="9"/>
        <v/>
      </c>
      <c r="K40" s="22" t="str">
        <f t="shared" si="10"/>
        <v/>
      </c>
      <c r="L40" s="23" t="str">
        <f t="shared" si="11"/>
        <v/>
      </c>
      <c r="M40" s="23" t="str">
        <f t="shared" si="11"/>
        <v/>
      </c>
      <c r="N40" s="23" t="str">
        <f t="shared" si="11"/>
        <v/>
      </c>
      <c r="O40" s="57" t="str">
        <f t="shared" si="11"/>
        <v/>
      </c>
    </row>
    <row r="41" spans="1:15" x14ac:dyDescent="0.25">
      <c r="A41" s="56" t="str">
        <f t="shared" si="4"/>
        <v/>
      </c>
      <c r="B41" s="52" t="str">
        <f t="shared" si="4"/>
        <v/>
      </c>
      <c r="C41" s="21"/>
      <c r="D41" s="267"/>
      <c r="E41" s="267"/>
      <c r="F41" s="62" t="str">
        <f t="shared" si="5"/>
        <v/>
      </c>
      <c r="G41" s="23" t="str">
        <f t="shared" si="7"/>
        <v/>
      </c>
      <c r="H41" s="65" t="str">
        <f t="shared" si="6"/>
        <v/>
      </c>
      <c r="I41" s="22" t="str">
        <f t="shared" si="8"/>
        <v/>
      </c>
      <c r="J41" s="22" t="str">
        <f t="shared" si="9"/>
        <v/>
      </c>
      <c r="K41" s="22" t="str">
        <f t="shared" si="10"/>
        <v/>
      </c>
      <c r="L41" s="23" t="str">
        <f t="shared" si="11"/>
        <v/>
      </c>
      <c r="M41" s="23" t="str">
        <f t="shared" si="11"/>
        <v/>
      </c>
      <c r="N41" s="23" t="str">
        <f t="shared" si="11"/>
        <v/>
      </c>
      <c r="O41" s="57" t="str">
        <f t="shared" si="11"/>
        <v/>
      </c>
    </row>
    <row r="42" spans="1:15" x14ac:dyDescent="0.25">
      <c r="A42" s="56" t="str">
        <f t="shared" si="4"/>
        <v/>
      </c>
      <c r="B42" s="52" t="str">
        <f t="shared" si="4"/>
        <v/>
      </c>
      <c r="C42" s="21"/>
      <c r="D42" s="267"/>
      <c r="E42" s="267"/>
      <c r="F42" s="62" t="str">
        <f t="shared" si="5"/>
        <v/>
      </c>
      <c r="G42" s="23" t="str">
        <f t="shared" si="7"/>
        <v/>
      </c>
      <c r="H42" s="65" t="str">
        <f t="shared" si="6"/>
        <v/>
      </c>
      <c r="I42" s="22" t="str">
        <f t="shared" si="8"/>
        <v/>
      </c>
      <c r="J42" s="22" t="str">
        <f t="shared" si="9"/>
        <v/>
      </c>
      <c r="K42" s="22" t="str">
        <f t="shared" si="10"/>
        <v/>
      </c>
      <c r="L42" s="23" t="str">
        <f t="shared" si="11"/>
        <v/>
      </c>
      <c r="M42" s="23" t="str">
        <f t="shared" si="11"/>
        <v/>
      </c>
      <c r="N42" s="23" t="str">
        <f t="shared" si="11"/>
        <v/>
      </c>
      <c r="O42" s="57" t="str">
        <f t="shared" si="11"/>
        <v/>
      </c>
    </row>
    <row r="43" spans="1:15" x14ac:dyDescent="0.25">
      <c r="A43" s="56" t="str">
        <f t="shared" si="4"/>
        <v/>
      </c>
      <c r="B43" s="52" t="str">
        <f t="shared" si="4"/>
        <v/>
      </c>
      <c r="C43" s="25"/>
      <c r="D43" s="267"/>
      <c r="E43" s="267"/>
      <c r="F43" s="62" t="str">
        <f t="shared" si="5"/>
        <v/>
      </c>
      <c r="G43" s="23" t="str">
        <f t="shared" si="7"/>
        <v/>
      </c>
      <c r="H43" s="65" t="str">
        <f t="shared" si="6"/>
        <v/>
      </c>
      <c r="I43" s="22" t="str">
        <f t="shared" si="8"/>
        <v/>
      </c>
      <c r="J43" s="22" t="str">
        <f t="shared" si="9"/>
        <v/>
      </c>
      <c r="K43" s="22" t="str">
        <f t="shared" si="10"/>
        <v/>
      </c>
      <c r="L43" s="23" t="str">
        <f t="shared" si="11"/>
        <v/>
      </c>
      <c r="M43" s="23" t="str">
        <f t="shared" si="11"/>
        <v/>
      </c>
      <c r="N43" s="23" t="str">
        <f t="shared" si="11"/>
        <v/>
      </c>
      <c r="O43" s="57" t="str">
        <f t="shared" si="11"/>
        <v/>
      </c>
    </row>
    <row r="44" spans="1:15" x14ac:dyDescent="0.25">
      <c r="A44" s="56" t="str">
        <f t="shared" si="4"/>
        <v/>
      </c>
      <c r="B44" s="52" t="str">
        <f t="shared" si="4"/>
        <v/>
      </c>
      <c r="C44" s="25"/>
      <c r="D44" s="267"/>
      <c r="E44" s="267"/>
      <c r="F44" s="62" t="str">
        <f t="shared" si="5"/>
        <v/>
      </c>
      <c r="G44" s="23" t="str">
        <f t="shared" si="7"/>
        <v/>
      </c>
      <c r="H44" s="65" t="str">
        <f t="shared" si="6"/>
        <v/>
      </c>
      <c r="I44" s="22" t="str">
        <f t="shared" si="8"/>
        <v/>
      </c>
      <c r="J44" s="22" t="str">
        <f t="shared" si="9"/>
        <v/>
      </c>
      <c r="K44" s="22" t="str">
        <f t="shared" si="10"/>
        <v/>
      </c>
      <c r="L44" s="23" t="str">
        <f t="shared" si="11"/>
        <v/>
      </c>
      <c r="M44" s="23" t="str">
        <f t="shared" si="11"/>
        <v/>
      </c>
      <c r="N44" s="23" t="str">
        <f t="shared" si="11"/>
        <v/>
      </c>
      <c r="O44" s="57" t="str">
        <f t="shared" si="11"/>
        <v/>
      </c>
    </row>
    <row r="45" spans="1:15" x14ac:dyDescent="0.25">
      <c r="A45" s="56" t="str">
        <f t="shared" si="4"/>
        <v/>
      </c>
      <c r="B45" s="52" t="str">
        <f t="shared" si="4"/>
        <v/>
      </c>
      <c r="C45" s="21"/>
      <c r="D45" s="267"/>
      <c r="E45" s="267"/>
      <c r="F45" s="62" t="str">
        <f t="shared" si="5"/>
        <v/>
      </c>
      <c r="G45" s="23" t="str">
        <f t="shared" si="7"/>
        <v/>
      </c>
      <c r="H45" s="65" t="str">
        <f t="shared" si="6"/>
        <v/>
      </c>
      <c r="I45" s="22" t="str">
        <f t="shared" si="8"/>
        <v/>
      </c>
      <c r="J45" s="22" t="str">
        <f t="shared" si="9"/>
        <v/>
      </c>
      <c r="K45" s="22" t="str">
        <f t="shared" si="10"/>
        <v/>
      </c>
      <c r="L45" s="23" t="str">
        <f t="shared" si="11"/>
        <v/>
      </c>
      <c r="M45" s="23" t="str">
        <f t="shared" si="11"/>
        <v/>
      </c>
      <c r="N45" s="23" t="str">
        <f t="shared" si="11"/>
        <v/>
      </c>
      <c r="O45" s="57" t="str">
        <f t="shared" si="11"/>
        <v/>
      </c>
    </row>
    <row r="46" spans="1:15" x14ac:dyDescent="0.25">
      <c r="A46" s="56" t="str">
        <f t="shared" si="4"/>
        <v/>
      </c>
      <c r="B46" s="52" t="str">
        <f t="shared" si="4"/>
        <v/>
      </c>
      <c r="C46" s="21"/>
      <c r="D46" s="267"/>
      <c r="E46" s="267"/>
      <c r="F46" s="62" t="str">
        <f t="shared" si="5"/>
        <v/>
      </c>
      <c r="G46" s="23" t="str">
        <f t="shared" si="7"/>
        <v/>
      </c>
      <c r="H46" s="65" t="str">
        <f t="shared" si="6"/>
        <v/>
      </c>
      <c r="I46" s="22" t="str">
        <f t="shared" si="8"/>
        <v/>
      </c>
      <c r="J46" s="22" t="str">
        <f t="shared" si="9"/>
        <v/>
      </c>
      <c r="K46" s="22" t="str">
        <f t="shared" si="10"/>
        <v/>
      </c>
      <c r="L46" s="23" t="str">
        <f t="shared" si="11"/>
        <v/>
      </c>
      <c r="M46" s="23" t="str">
        <f t="shared" si="11"/>
        <v/>
      </c>
      <c r="N46" s="23" t="str">
        <f t="shared" si="11"/>
        <v/>
      </c>
      <c r="O46" s="57" t="str">
        <f t="shared" si="11"/>
        <v/>
      </c>
    </row>
    <row r="47" spans="1:15" x14ac:dyDescent="0.25">
      <c r="A47" s="56" t="str">
        <f t="shared" si="4"/>
        <v/>
      </c>
      <c r="B47" s="52" t="str">
        <f t="shared" si="4"/>
        <v/>
      </c>
      <c r="C47" s="21"/>
      <c r="D47" s="267"/>
      <c r="E47" s="267"/>
      <c r="F47" s="62" t="str">
        <f t="shared" si="5"/>
        <v/>
      </c>
      <c r="G47" s="23" t="str">
        <f t="shared" si="7"/>
        <v/>
      </c>
      <c r="H47" s="65" t="str">
        <f t="shared" si="6"/>
        <v/>
      </c>
      <c r="I47" s="22" t="str">
        <f t="shared" si="8"/>
        <v/>
      </c>
      <c r="J47" s="22" t="str">
        <f t="shared" si="9"/>
        <v/>
      </c>
      <c r="K47" s="22" t="str">
        <f t="shared" si="10"/>
        <v/>
      </c>
      <c r="L47" s="23" t="str">
        <f t="shared" si="11"/>
        <v/>
      </c>
      <c r="M47" s="23" t="str">
        <f t="shared" si="11"/>
        <v/>
      </c>
      <c r="N47" s="23" t="str">
        <f t="shared" si="11"/>
        <v/>
      </c>
      <c r="O47" s="57" t="str">
        <f t="shared" si="11"/>
        <v/>
      </c>
    </row>
    <row r="48" spans="1:15" x14ac:dyDescent="0.25">
      <c r="A48" s="56" t="str">
        <f t="shared" si="4"/>
        <v/>
      </c>
      <c r="B48" s="52" t="str">
        <f t="shared" si="4"/>
        <v/>
      </c>
      <c r="C48" s="21"/>
      <c r="D48" s="267"/>
      <c r="E48" s="267"/>
      <c r="F48" s="62" t="str">
        <f t="shared" si="5"/>
        <v/>
      </c>
      <c r="G48" s="23" t="str">
        <f t="shared" si="7"/>
        <v/>
      </c>
      <c r="H48" s="65" t="str">
        <f t="shared" si="6"/>
        <v/>
      </c>
      <c r="I48" s="22" t="str">
        <f t="shared" si="8"/>
        <v/>
      </c>
      <c r="J48" s="22" t="str">
        <f t="shared" si="9"/>
        <v/>
      </c>
      <c r="K48" s="22" t="str">
        <f t="shared" si="10"/>
        <v/>
      </c>
      <c r="L48" s="23" t="str">
        <f t="shared" si="11"/>
        <v/>
      </c>
      <c r="M48" s="23" t="str">
        <f t="shared" si="11"/>
        <v/>
      </c>
      <c r="N48" s="23" t="str">
        <f t="shared" si="11"/>
        <v/>
      </c>
      <c r="O48" s="57" t="str">
        <f t="shared" si="11"/>
        <v/>
      </c>
    </row>
    <row r="49" spans="1:15" x14ac:dyDescent="0.25">
      <c r="A49" s="56" t="str">
        <f t="shared" si="4"/>
        <v/>
      </c>
      <c r="B49" s="52" t="str">
        <f t="shared" si="4"/>
        <v/>
      </c>
      <c r="C49" s="21"/>
      <c r="D49" s="267"/>
      <c r="E49" s="267"/>
      <c r="F49" s="62" t="str">
        <f t="shared" si="5"/>
        <v/>
      </c>
      <c r="G49" s="23" t="str">
        <f t="shared" si="7"/>
        <v/>
      </c>
      <c r="H49" s="65" t="str">
        <f t="shared" si="6"/>
        <v/>
      </c>
      <c r="I49" s="22" t="str">
        <f t="shared" si="8"/>
        <v/>
      </c>
      <c r="J49" s="22" t="str">
        <f t="shared" si="9"/>
        <v/>
      </c>
      <c r="K49" s="22" t="str">
        <f t="shared" si="10"/>
        <v/>
      </c>
      <c r="L49" s="23" t="str">
        <f t="shared" si="11"/>
        <v/>
      </c>
      <c r="M49" s="23" t="str">
        <f t="shared" si="11"/>
        <v/>
      </c>
      <c r="N49" s="23" t="str">
        <f t="shared" si="11"/>
        <v/>
      </c>
      <c r="O49" s="57" t="str">
        <f t="shared" si="11"/>
        <v/>
      </c>
    </row>
    <row r="50" spans="1:15" x14ac:dyDescent="0.25">
      <c r="A50" s="56" t="str">
        <f t="shared" si="4"/>
        <v/>
      </c>
      <c r="B50" s="52" t="str">
        <f t="shared" si="4"/>
        <v/>
      </c>
      <c r="C50" s="21"/>
      <c r="D50" s="267"/>
      <c r="E50" s="267"/>
      <c r="F50" s="62" t="str">
        <f t="shared" si="5"/>
        <v/>
      </c>
      <c r="G50" s="23" t="str">
        <f t="shared" si="7"/>
        <v/>
      </c>
      <c r="H50" s="65" t="str">
        <f t="shared" si="6"/>
        <v/>
      </c>
      <c r="I50" s="22" t="str">
        <f t="shared" si="8"/>
        <v/>
      </c>
      <c r="J50" s="22" t="str">
        <f t="shared" si="9"/>
        <v/>
      </c>
      <c r="K50" s="22" t="str">
        <f t="shared" si="10"/>
        <v/>
      </c>
      <c r="L50" s="23" t="str">
        <f t="shared" si="11"/>
        <v/>
      </c>
      <c r="M50" s="23" t="str">
        <f t="shared" si="11"/>
        <v/>
      </c>
      <c r="N50" s="23" t="str">
        <f t="shared" si="11"/>
        <v/>
      </c>
      <c r="O50" s="57" t="str">
        <f t="shared" si="11"/>
        <v/>
      </c>
    </row>
    <row r="51" spans="1:15" x14ac:dyDescent="0.25">
      <c r="A51" s="56" t="str">
        <f t="shared" si="4"/>
        <v/>
      </c>
      <c r="B51" s="52" t="str">
        <f t="shared" si="4"/>
        <v/>
      </c>
      <c r="C51" s="21"/>
      <c r="D51" s="267"/>
      <c r="E51" s="267"/>
      <c r="F51" s="62" t="str">
        <f t="shared" si="5"/>
        <v/>
      </c>
      <c r="G51" s="23" t="str">
        <f t="shared" si="7"/>
        <v/>
      </c>
      <c r="H51" s="65" t="str">
        <f t="shared" si="6"/>
        <v/>
      </c>
      <c r="I51" s="22" t="str">
        <f t="shared" si="8"/>
        <v/>
      </c>
      <c r="J51" s="22" t="str">
        <f t="shared" si="9"/>
        <v/>
      </c>
      <c r="K51" s="22" t="str">
        <f t="shared" si="10"/>
        <v/>
      </c>
      <c r="L51" s="23" t="str">
        <f t="shared" si="11"/>
        <v/>
      </c>
      <c r="M51" s="23" t="str">
        <f t="shared" si="11"/>
        <v/>
      </c>
      <c r="N51" s="23" t="str">
        <f t="shared" si="11"/>
        <v/>
      </c>
      <c r="O51" s="57" t="str">
        <f t="shared" si="11"/>
        <v/>
      </c>
    </row>
    <row r="52" spans="1:15" x14ac:dyDescent="0.25">
      <c r="A52" s="56" t="str">
        <f t="shared" si="4"/>
        <v/>
      </c>
      <c r="B52" s="52" t="str">
        <f t="shared" si="4"/>
        <v/>
      </c>
      <c r="C52" s="21"/>
      <c r="D52" s="267"/>
      <c r="E52" s="267"/>
      <c r="F52" s="62" t="str">
        <f t="shared" si="5"/>
        <v/>
      </c>
      <c r="G52" s="23" t="str">
        <f t="shared" si="7"/>
        <v/>
      </c>
      <c r="H52" s="65" t="str">
        <f t="shared" si="6"/>
        <v/>
      </c>
      <c r="I52" s="22" t="str">
        <f t="shared" si="8"/>
        <v/>
      </c>
      <c r="J52" s="22" t="str">
        <f t="shared" si="9"/>
        <v/>
      </c>
      <c r="K52" s="22" t="str">
        <f t="shared" si="10"/>
        <v/>
      </c>
      <c r="L52" s="23" t="str">
        <f t="shared" si="11"/>
        <v/>
      </c>
      <c r="M52" s="23" t="str">
        <f t="shared" si="11"/>
        <v/>
      </c>
      <c r="N52" s="23" t="str">
        <f t="shared" si="11"/>
        <v/>
      </c>
      <c r="O52" s="57" t="str">
        <f t="shared" si="11"/>
        <v/>
      </c>
    </row>
    <row r="53" spans="1:15" x14ac:dyDescent="0.25">
      <c r="A53" s="56" t="str">
        <f t="shared" si="4"/>
        <v/>
      </c>
      <c r="B53" s="52" t="str">
        <f t="shared" si="4"/>
        <v/>
      </c>
      <c r="C53" s="21"/>
      <c r="D53" s="267"/>
      <c r="E53" s="267"/>
      <c r="F53" s="62" t="str">
        <f t="shared" si="5"/>
        <v/>
      </c>
      <c r="G53" s="23" t="str">
        <f t="shared" si="7"/>
        <v/>
      </c>
      <c r="H53" s="65" t="str">
        <f t="shared" si="6"/>
        <v/>
      </c>
      <c r="I53" s="22" t="str">
        <f t="shared" si="8"/>
        <v/>
      </c>
      <c r="J53" s="22" t="str">
        <f t="shared" si="9"/>
        <v/>
      </c>
      <c r="K53" s="22" t="str">
        <f t="shared" si="10"/>
        <v/>
      </c>
      <c r="L53" s="23" t="str">
        <f t="shared" si="11"/>
        <v/>
      </c>
      <c r="M53" s="23" t="str">
        <f t="shared" si="11"/>
        <v/>
      </c>
      <c r="N53" s="23" t="str">
        <f t="shared" si="11"/>
        <v/>
      </c>
      <c r="O53" s="57" t="str">
        <f t="shared" si="11"/>
        <v/>
      </c>
    </row>
    <row r="54" spans="1:15" ht="16.5" thickBot="1" x14ac:dyDescent="0.3">
      <c r="A54" s="58" t="str">
        <f t="shared" si="4"/>
        <v/>
      </c>
      <c r="B54" s="59" t="str">
        <f t="shared" si="4"/>
        <v/>
      </c>
      <c r="C54" s="39"/>
      <c r="D54" s="268"/>
      <c r="E54" s="268"/>
      <c r="F54" s="63" t="str">
        <f t="shared" si="5"/>
        <v/>
      </c>
      <c r="G54" s="41" t="str">
        <f t="shared" si="7"/>
        <v/>
      </c>
      <c r="H54" s="66" t="str">
        <f t="shared" si="6"/>
        <v/>
      </c>
      <c r="I54" s="40" t="str">
        <f t="shared" si="8"/>
        <v/>
      </c>
      <c r="J54" s="40" t="str">
        <f t="shared" si="9"/>
        <v/>
      </c>
      <c r="K54" s="40" t="str">
        <f t="shared" si="10"/>
        <v/>
      </c>
      <c r="L54" s="41" t="str">
        <f t="shared" si="11"/>
        <v/>
      </c>
      <c r="M54" s="41" t="str">
        <f t="shared" si="11"/>
        <v/>
      </c>
      <c r="N54" s="41" t="str">
        <f t="shared" si="11"/>
        <v/>
      </c>
      <c r="O54" s="60" t="str">
        <f t="shared" si="11"/>
        <v/>
      </c>
    </row>
    <row r="55" spans="1:15" ht="16.5" thickBot="1" x14ac:dyDescent="0.3">
      <c r="B55" s="17" t="s">
        <v>18</v>
      </c>
      <c r="L55" s="18">
        <f>SUM(L34:L54)</f>
        <v>0</v>
      </c>
      <c r="M55" s="18">
        <f>SUM(M34:M54)</f>
        <v>0</v>
      </c>
      <c r="N55" s="18">
        <f>SUM(N34:N54)</f>
        <v>0</v>
      </c>
      <c r="O55" s="19">
        <f>SUM(O34:O54)</f>
        <v>0</v>
      </c>
    </row>
    <row r="58" spans="1:15" ht="16.350000000000001" customHeight="1" thickBot="1" x14ac:dyDescent="0.3">
      <c r="C58" s="269"/>
      <c r="D58" s="269"/>
      <c r="E58" s="269"/>
    </row>
    <row r="59" spans="1:15" ht="50.1" customHeight="1" thickBot="1" x14ac:dyDescent="0.3">
      <c r="A59" s="67" t="s">
        <v>23</v>
      </c>
      <c r="B59" s="16"/>
      <c r="C59" s="263" t="s">
        <v>24</v>
      </c>
      <c r="D59" s="265"/>
      <c r="E59" s="279" t="s">
        <v>30</v>
      </c>
      <c r="F59" s="280"/>
      <c r="G59" s="280"/>
      <c r="H59" s="280"/>
      <c r="I59" s="280"/>
      <c r="J59" s="280"/>
      <c r="K59" s="280"/>
      <c r="L59" s="280"/>
      <c r="M59" s="280"/>
      <c r="N59" s="280"/>
      <c r="O59" s="281"/>
    </row>
    <row r="60" spans="1:15" ht="36" customHeight="1" thickBot="1" x14ac:dyDescent="0.3">
      <c r="A60" s="44" t="s">
        <v>31</v>
      </c>
      <c r="B60" s="70"/>
      <c r="C60" s="77" t="s">
        <v>33</v>
      </c>
      <c r="D60" s="78" t="s">
        <v>27</v>
      </c>
      <c r="E60" s="72"/>
      <c r="F60" s="73"/>
      <c r="G60" s="73"/>
      <c r="H60" s="73"/>
      <c r="I60" s="73"/>
      <c r="J60" s="73"/>
      <c r="K60" s="74"/>
      <c r="L60" s="51" t="s">
        <v>7</v>
      </c>
      <c r="M60" s="51" t="s">
        <v>8</v>
      </c>
      <c r="N60" s="51" t="s">
        <v>9</v>
      </c>
      <c r="O60" s="51" t="s">
        <v>15</v>
      </c>
    </row>
    <row r="61" spans="1:15" x14ac:dyDescent="0.25">
      <c r="A61" s="53" t="str">
        <f>IF(A6="","",A6)</f>
        <v/>
      </c>
      <c r="B61" s="30" t="str">
        <f>IF(B6="","",B6)</f>
        <v/>
      </c>
      <c r="C61" s="29"/>
      <c r="D61" s="75" t="str">
        <f>IF(C61="","",IF(C61&lt;12,"ungültig",IF(((50/C61))&gt;5,5,IF(((50/C61))&gt;4,4,IF(((50/C61))&gt;3,3,IF(((50/C61))&gt;2,2,IF(((50/C61))&gt;1,1,0)))))))</f>
        <v/>
      </c>
      <c r="E61" s="270"/>
      <c r="F61" s="270"/>
      <c r="G61" s="270"/>
      <c r="H61" s="270"/>
      <c r="I61" s="270"/>
      <c r="J61" s="270"/>
      <c r="K61" s="271"/>
      <c r="L61" s="31" t="str">
        <f>IF($A6="","",(L6+L34)*($D61+1))</f>
        <v/>
      </c>
      <c r="M61" s="31" t="str">
        <f>IF($A6="","",(M6+M34)*($D61+1))</f>
        <v/>
      </c>
      <c r="N61" s="31" t="str">
        <f>IF($A6="","",(N6+N34)*($D61+1))</f>
        <v/>
      </c>
      <c r="O61" s="55" t="str">
        <f>IF($A6="","",(O6+O34)*($D61+1))</f>
        <v/>
      </c>
    </row>
    <row r="62" spans="1:15" x14ac:dyDescent="0.25">
      <c r="A62" s="56" t="str">
        <f>IF(A7="","",A7)</f>
        <v/>
      </c>
      <c r="B62" s="22" t="str">
        <f t="shared" ref="B62:B81" si="12">IF(B7="","",B7)</f>
        <v/>
      </c>
      <c r="C62" s="21"/>
      <c r="D62" s="71" t="str">
        <f t="shared" ref="D62:D81" si="13">IF(C62="","",IF(C62&lt;12,"ungültig",IF(((50/C62))&gt;5,5,IF(((50/C62))&gt;4,4,IF(((50/C62))&gt;3,3,IF(((50/C62))&gt;2,2,IF(((50/C62))&gt;1,1,0)))))))</f>
        <v/>
      </c>
      <c r="E62" s="272"/>
      <c r="F62" s="272"/>
      <c r="G62" s="272"/>
      <c r="H62" s="272"/>
      <c r="I62" s="272"/>
      <c r="J62" s="272"/>
      <c r="K62" s="273"/>
      <c r="L62" s="23" t="str">
        <f t="shared" ref="L62:O77" si="14">IF($A7="","",(L7+L35)*($D62+1))</f>
        <v/>
      </c>
      <c r="M62" s="23" t="str">
        <f t="shared" si="14"/>
        <v/>
      </c>
      <c r="N62" s="23" t="str">
        <f t="shared" si="14"/>
        <v/>
      </c>
      <c r="O62" s="57" t="str">
        <f t="shared" si="14"/>
        <v/>
      </c>
    </row>
    <row r="63" spans="1:15" x14ac:dyDescent="0.25">
      <c r="A63" s="56" t="str">
        <f t="shared" ref="A63:A81" si="15">IF(A8="","",A8)</f>
        <v/>
      </c>
      <c r="B63" s="22" t="str">
        <f t="shared" si="12"/>
        <v/>
      </c>
      <c r="C63" s="21"/>
      <c r="D63" s="71" t="str">
        <f t="shared" si="13"/>
        <v/>
      </c>
      <c r="E63" s="272"/>
      <c r="F63" s="272"/>
      <c r="G63" s="272"/>
      <c r="H63" s="272"/>
      <c r="I63" s="272"/>
      <c r="J63" s="272"/>
      <c r="K63" s="273"/>
      <c r="L63" s="23" t="str">
        <f t="shared" si="14"/>
        <v/>
      </c>
      <c r="M63" s="23" t="str">
        <f t="shared" si="14"/>
        <v/>
      </c>
      <c r="N63" s="23" t="str">
        <f t="shared" si="14"/>
        <v/>
      </c>
      <c r="O63" s="57" t="str">
        <f t="shared" si="14"/>
        <v/>
      </c>
    </row>
    <row r="64" spans="1:15" x14ac:dyDescent="0.25">
      <c r="A64" s="56" t="str">
        <f t="shared" si="15"/>
        <v/>
      </c>
      <c r="B64" s="22" t="str">
        <f t="shared" si="12"/>
        <v/>
      </c>
      <c r="C64" s="21"/>
      <c r="D64" s="71" t="str">
        <f t="shared" si="13"/>
        <v/>
      </c>
      <c r="E64" s="272"/>
      <c r="F64" s="272"/>
      <c r="G64" s="272"/>
      <c r="H64" s="272"/>
      <c r="I64" s="272"/>
      <c r="J64" s="272"/>
      <c r="K64" s="273"/>
      <c r="L64" s="23" t="str">
        <f t="shared" si="14"/>
        <v/>
      </c>
      <c r="M64" s="23" t="str">
        <f t="shared" si="14"/>
        <v/>
      </c>
      <c r="N64" s="23" t="str">
        <f t="shared" si="14"/>
        <v/>
      </c>
      <c r="O64" s="57" t="str">
        <f t="shared" si="14"/>
        <v/>
      </c>
    </row>
    <row r="65" spans="1:15" x14ac:dyDescent="0.25">
      <c r="A65" s="56" t="str">
        <f t="shared" si="15"/>
        <v/>
      </c>
      <c r="B65" s="22" t="str">
        <f t="shared" si="12"/>
        <v/>
      </c>
      <c r="C65" s="21"/>
      <c r="D65" s="71" t="str">
        <f t="shared" si="13"/>
        <v/>
      </c>
      <c r="E65" s="272"/>
      <c r="F65" s="272"/>
      <c r="G65" s="272"/>
      <c r="H65" s="272"/>
      <c r="I65" s="272"/>
      <c r="J65" s="272"/>
      <c r="K65" s="273"/>
      <c r="L65" s="23" t="str">
        <f t="shared" si="14"/>
        <v/>
      </c>
      <c r="M65" s="23" t="str">
        <f t="shared" si="14"/>
        <v/>
      </c>
      <c r="N65" s="23" t="str">
        <f t="shared" si="14"/>
        <v/>
      </c>
      <c r="O65" s="57" t="str">
        <f t="shared" si="14"/>
        <v/>
      </c>
    </row>
    <row r="66" spans="1:15" x14ac:dyDescent="0.25">
      <c r="A66" s="56" t="str">
        <f t="shared" si="15"/>
        <v/>
      </c>
      <c r="B66" s="22" t="str">
        <f t="shared" si="12"/>
        <v/>
      </c>
      <c r="C66" s="21"/>
      <c r="D66" s="71" t="str">
        <f t="shared" si="13"/>
        <v/>
      </c>
      <c r="E66" s="272"/>
      <c r="F66" s="272"/>
      <c r="G66" s="272"/>
      <c r="H66" s="272"/>
      <c r="I66" s="272"/>
      <c r="J66" s="272"/>
      <c r="K66" s="273"/>
      <c r="L66" s="23" t="str">
        <f t="shared" si="14"/>
        <v/>
      </c>
      <c r="M66" s="23" t="str">
        <f t="shared" si="14"/>
        <v/>
      </c>
      <c r="N66" s="23" t="str">
        <f t="shared" si="14"/>
        <v/>
      </c>
      <c r="O66" s="57" t="str">
        <f t="shared" si="14"/>
        <v/>
      </c>
    </row>
    <row r="67" spans="1:15" x14ac:dyDescent="0.25">
      <c r="A67" s="56" t="str">
        <f t="shared" si="15"/>
        <v/>
      </c>
      <c r="B67" s="22" t="str">
        <f t="shared" si="12"/>
        <v/>
      </c>
      <c r="C67" s="21"/>
      <c r="D67" s="71" t="str">
        <f t="shared" si="13"/>
        <v/>
      </c>
      <c r="E67" s="272"/>
      <c r="F67" s="272"/>
      <c r="G67" s="272"/>
      <c r="H67" s="272"/>
      <c r="I67" s="272"/>
      <c r="J67" s="272"/>
      <c r="K67" s="273"/>
      <c r="L67" s="23" t="str">
        <f t="shared" si="14"/>
        <v/>
      </c>
      <c r="M67" s="23" t="str">
        <f t="shared" si="14"/>
        <v/>
      </c>
      <c r="N67" s="23" t="str">
        <f t="shared" si="14"/>
        <v/>
      </c>
      <c r="O67" s="57" t="str">
        <f t="shared" si="14"/>
        <v/>
      </c>
    </row>
    <row r="68" spans="1:15" x14ac:dyDescent="0.25">
      <c r="A68" s="56" t="str">
        <f t="shared" si="15"/>
        <v/>
      </c>
      <c r="B68" s="22" t="str">
        <f t="shared" si="12"/>
        <v/>
      </c>
      <c r="C68" s="21"/>
      <c r="D68" s="71" t="str">
        <f t="shared" si="13"/>
        <v/>
      </c>
      <c r="E68" s="272"/>
      <c r="F68" s="272"/>
      <c r="G68" s="272"/>
      <c r="H68" s="272"/>
      <c r="I68" s="272"/>
      <c r="J68" s="272"/>
      <c r="K68" s="273"/>
      <c r="L68" s="23" t="str">
        <f t="shared" si="14"/>
        <v/>
      </c>
      <c r="M68" s="23" t="str">
        <f t="shared" si="14"/>
        <v/>
      </c>
      <c r="N68" s="23" t="str">
        <f t="shared" si="14"/>
        <v/>
      </c>
      <c r="O68" s="57" t="str">
        <f t="shared" si="14"/>
        <v/>
      </c>
    </row>
    <row r="69" spans="1:15" x14ac:dyDescent="0.25">
      <c r="A69" s="56" t="str">
        <f t="shared" si="15"/>
        <v/>
      </c>
      <c r="B69" s="22" t="str">
        <f t="shared" si="12"/>
        <v/>
      </c>
      <c r="C69" s="21"/>
      <c r="D69" s="71" t="str">
        <f t="shared" si="13"/>
        <v/>
      </c>
      <c r="E69" s="272"/>
      <c r="F69" s="272"/>
      <c r="G69" s="272"/>
      <c r="H69" s="272"/>
      <c r="I69" s="272"/>
      <c r="J69" s="272"/>
      <c r="K69" s="273"/>
      <c r="L69" s="23" t="str">
        <f t="shared" si="14"/>
        <v/>
      </c>
      <c r="M69" s="23" t="str">
        <f t="shared" si="14"/>
        <v/>
      </c>
      <c r="N69" s="23" t="str">
        <f t="shared" si="14"/>
        <v/>
      </c>
      <c r="O69" s="57" t="str">
        <f t="shared" si="14"/>
        <v/>
      </c>
    </row>
    <row r="70" spans="1:15" x14ac:dyDescent="0.25">
      <c r="A70" s="56" t="str">
        <f t="shared" si="15"/>
        <v/>
      </c>
      <c r="B70" s="22" t="str">
        <f t="shared" si="12"/>
        <v/>
      </c>
      <c r="C70" s="25"/>
      <c r="D70" s="71" t="str">
        <f t="shared" si="13"/>
        <v/>
      </c>
      <c r="E70" s="272"/>
      <c r="F70" s="272"/>
      <c r="G70" s="272"/>
      <c r="H70" s="272"/>
      <c r="I70" s="272"/>
      <c r="J70" s="272"/>
      <c r="K70" s="273"/>
      <c r="L70" s="23" t="str">
        <f t="shared" si="14"/>
        <v/>
      </c>
      <c r="M70" s="23" t="str">
        <f t="shared" si="14"/>
        <v/>
      </c>
      <c r="N70" s="23" t="str">
        <f t="shared" si="14"/>
        <v/>
      </c>
      <c r="O70" s="57" t="str">
        <f t="shared" si="14"/>
        <v/>
      </c>
    </row>
    <row r="71" spans="1:15" x14ac:dyDescent="0.25">
      <c r="A71" s="56" t="str">
        <f t="shared" si="15"/>
        <v/>
      </c>
      <c r="B71" s="22" t="str">
        <f t="shared" si="12"/>
        <v/>
      </c>
      <c r="C71" s="25"/>
      <c r="D71" s="71" t="str">
        <f t="shared" si="13"/>
        <v/>
      </c>
      <c r="E71" s="272"/>
      <c r="F71" s="272"/>
      <c r="G71" s="272"/>
      <c r="H71" s="272"/>
      <c r="I71" s="272"/>
      <c r="J71" s="272"/>
      <c r="K71" s="273"/>
      <c r="L71" s="23" t="str">
        <f t="shared" si="14"/>
        <v/>
      </c>
      <c r="M71" s="23" t="str">
        <f t="shared" si="14"/>
        <v/>
      </c>
      <c r="N71" s="23" t="str">
        <f t="shared" si="14"/>
        <v/>
      </c>
      <c r="O71" s="57" t="str">
        <f t="shared" si="14"/>
        <v/>
      </c>
    </row>
    <row r="72" spans="1:15" x14ac:dyDescent="0.25">
      <c r="A72" s="56" t="str">
        <f t="shared" si="15"/>
        <v/>
      </c>
      <c r="B72" s="22" t="str">
        <f t="shared" si="12"/>
        <v/>
      </c>
      <c r="C72" s="21"/>
      <c r="D72" s="71" t="str">
        <f t="shared" si="13"/>
        <v/>
      </c>
      <c r="E72" s="272"/>
      <c r="F72" s="272"/>
      <c r="G72" s="272"/>
      <c r="H72" s="272"/>
      <c r="I72" s="272"/>
      <c r="J72" s="272"/>
      <c r="K72" s="273"/>
      <c r="L72" s="23" t="str">
        <f t="shared" si="14"/>
        <v/>
      </c>
      <c r="M72" s="23" t="str">
        <f t="shared" si="14"/>
        <v/>
      </c>
      <c r="N72" s="23" t="str">
        <f t="shared" si="14"/>
        <v/>
      </c>
      <c r="O72" s="57" t="str">
        <f t="shared" si="14"/>
        <v/>
      </c>
    </row>
    <row r="73" spans="1:15" x14ac:dyDescent="0.25">
      <c r="A73" s="56" t="str">
        <f t="shared" si="15"/>
        <v/>
      </c>
      <c r="B73" s="22" t="str">
        <f t="shared" si="12"/>
        <v/>
      </c>
      <c r="C73" s="21"/>
      <c r="D73" s="71" t="str">
        <f t="shared" si="13"/>
        <v/>
      </c>
      <c r="E73" s="272"/>
      <c r="F73" s="272"/>
      <c r="G73" s="272"/>
      <c r="H73" s="272"/>
      <c r="I73" s="272"/>
      <c r="J73" s="272"/>
      <c r="K73" s="273"/>
      <c r="L73" s="23" t="str">
        <f t="shared" si="14"/>
        <v/>
      </c>
      <c r="M73" s="23" t="str">
        <f t="shared" si="14"/>
        <v/>
      </c>
      <c r="N73" s="23" t="str">
        <f t="shared" si="14"/>
        <v/>
      </c>
      <c r="O73" s="57" t="str">
        <f t="shared" si="14"/>
        <v/>
      </c>
    </row>
    <row r="74" spans="1:15" x14ac:dyDescent="0.25">
      <c r="A74" s="56" t="str">
        <f t="shared" si="15"/>
        <v/>
      </c>
      <c r="B74" s="22" t="str">
        <f t="shared" si="12"/>
        <v/>
      </c>
      <c r="C74" s="21"/>
      <c r="D74" s="71" t="str">
        <f t="shared" si="13"/>
        <v/>
      </c>
      <c r="E74" s="272"/>
      <c r="F74" s="272"/>
      <c r="G74" s="272"/>
      <c r="H74" s="272"/>
      <c r="I74" s="272"/>
      <c r="J74" s="272"/>
      <c r="K74" s="273"/>
      <c r="L74" s="23" t="str">
        <f t="shared" si="14"/>
        <v/>
      </c>
      <c r="M74" s="23" t="str">
        <f t="shared" si="14"/>
        <v/>
      </c>
      <c r="N74" s="23" t="str">
        <f t="shared" si="14"/>
        <v/>
      </c>
      <c r="O74" s="57" t="str">
        <f t="shared" si="14"/>
        <v/>
      </c>
    </row>
    <row r="75" spans="1:15" x14ac:dyDescent="0.25">
      <c r="A75" s="56" t="str">
        <f t="shared" si="15"/>
        <v/>
      </c>
      <c r="B75" s="22" t="str">
        <f t="shared" si="12"/>
        <v/>
      </c>
      <c r="C75" s="21"/>
      <c r="D75" s="71" t="str">
        <f t="shared" si="13"/>
        <v/>
      </c>
      <c r="E75" s="272"/>
      <c r="F75" s="272"/>
      <c r="G75" s="272"/>
      <c r="H75" s="272"/>
      <c r="I75" s="272"/>
      <c r="J75" s="272"/>
      <c r="K75" s="273"/>
      <c r="L75" s="23" t="str">
        <f t="shared" si="14"/>
        <v/>
      </c>
      <c r="M75" s="23" t="str">
        <f t="shared" si="14"/>
        <v/>
      </c>
      <c r="N75" s="23" t="str">
        <f t="shared" si="14"/>
        <v/>
      </c>
      <c r="O75" s="57" t="str">
        <f t="shared" si="14"/>
        <v/>
      </c>
    </row>
    <row r="76" spans="1:15" x14ac:dyDescent="0.25">
      <c r="A76" s="56" t="str">
        <f t="shared" si="15"/>
        <v/>
      </c>
      <c r="B76" s="22" t="str">
        <f t="shared" si="12"/>
        <v/>
      </c>
      <c r="C76" s="21"/>
      <c r="D76" s="71" t="str">
        <f t="shared" si="13"/>
        <v/>
      </c>
      <c r="E76" s="272"/>
      <c r="F76" s="272"/>
      <c r="G76" s="272"/>
      <c r="H76" s="272"/>
      <c r="I76" s="272"/>
      <c r="J76" s="272"/>
      <c r="K76" s="273"/>
      <c r="L76" s="23" t="str">
        <f t="shared" si="14"/>
        <v/>
      </c>
      <c r="M76" s="23" t="str">
        <f t="shared" si="14"/>
        <v/>
      </c>
      <c r="N76" s="23" t="str">
        <f t="shared" si="14"/>
        <v/>
      </c>
      <c r="O76" s="57" t="str">
        <f t="shared" si="14"/>
        <v/>
      </c>
    </row>
    <row r="77" spans="1:15" x14ac:dyDescent="0.25">
      <c r="A77" s="56" t="str">
        <f t="shared" si="15"/>
        <v/>
      </c>
      <c r="B77" s="22" t="str">
        <f t="shared" si="12"/>
        <v/>
      </c>
      <c r="C77" s="21"/>
      <c r="D77" s="71" t="str">
        <f t="shared" si="13"/>
        <v/>
      </c>
      <c r="E77" s="272"/>
      <c r="F77" s="272"/>
      <c r="G77" s="272"/>
      <c r="H77" s="272"/>
      <c r="I77" s="272"/>
      <c r="J77" s="272"/>
      <c r="K77" s="273"/>
      <c r="L77" s="23" t="str">
        <f t="shared" si="14"/>
        <v/>
      </c>
      <c r="M77" s="23" t="str">
        <f t="shared" si="14"/>
        <v/>
      </c>
      <c r="N77" s="23" t="str">
        <f t="shared" si="14"/>
        <v/>
      </c>
      <c r="O77" s="57" t="str">
        <f t="shared" si="14"/>
        <v/>
      </c>
    </row>
    <row r="78" spans="1:15" x14ac:dyDescent="0.25">
      <c r="A78" s="56" t="str">
        <f t="shared" si="15"/>
        <v/>
      </c>
      <c r="B78" s="22" t="str">
        <f t="shared" si="12"/>
        <v/>
      </c>
      <c r="C78" s="21"/>
      <c r="D78" s="71" t="str">
        <f t="shared" si="13"/>
        <v/>
      </c>
      <c r="E78" s="272"/>
      <c r="F78" s="272"/>
      <c r="G78" s="272"/>
      <c r="H78" s="272"/>
      <c r="I78" s="272"/>
      <c r="J78" s="272"/>
      <c r="K78" s="273"/>
      <c r="L78" s="23" t="str">
        <f t="shared" ref="L78:O81" si="16">IF($A23="","",(L23+L51)*($D78+1))</f>
        <v/>
      </c>
      <c r="M78" s="23" t="str">
        <f t="shared" si="16"/>
        <v/>
      </c>
      <c r="N78" s="23" t="str">
        <f t="shared" si="16"/>
        <v/>
      </c>
      <c r="O78" s="57" t="str">
        <f t="shared" si="16"/>
        <v/>
      </c>
    </row>
    <row r="79" spans="1:15" x14ac:dyDescent="0.25">
      <c r="A79" s="56" t="str">
        <f t="shared" si="15"/>
        <v/>
      </c>
      <c r="B79" s="22" t="str">
        <f t="shared" si="12"/>
        <v/>
      </c>
      <c r="C79" s="21"/>
      <c r="D79" s="71" t="str">
        <f t="shared" si="13"/>
        <v/>
      </c>
      <c r="E79" s="272"/>
      <c r="F79" s="272"/>
      <c r="G79" s="272"/>
      <c r="H79" s="272"/>
      <c r="I79" s="272"/>
      <c r="J79" s="272"/>
      <c r="K79" s="273"/>
      <c r="L79" s="23" t="str">
        <f t="shared" si="16"/>
        <v/>
      </c>
      <c r="M79" s="23" t="str">
        <f t="shared" si="16"/>
        <v/>
      </c>
      <c r="N79" s="23" t="str">
        <f t="shared" si="16"/>
        <v/>
      </c>
      <c r="O79" s="57" t="str">
        <f t="shared" si="16"/>
        <v/>
      </c>
    </row>
    <row r="80" spans="1:15" x14ac:dyDescent="0.25">
      <c r="A80" s="56" t="str">
        <f t="shared" si="15"/>
        <v/>
      </c>
      <c r="B80" s="22" t="str">
        <f t="shared" si="12"/>
        <v/>
      </c>
      <c r="C80" s="21"/>
      <c r="D80" s="71" t="str">
        <f t="shared" si="13"/>
        <v/>
      </c>
      <c r="E80" s="272"/>
      <c r="F80" s="272"/>
      <c r="G80" s="272"/>
      <c r="H80" s="272"/>
      <c r="I80" s="272"/>
      <c r="J80" s="272"/>
      <c r="K80" s="273"/>
      <c r="L80" s="23" t="str">
        <f t="shared" si="16"/>
        <v/>
      </c>
      <c r="M80" s="23" t="str">
        <f t="shared" si="16"/>
        <v/>
      </c>
      <c r="N80" s="23" t="str">
        <f t="shared" si="16"/>
        <v/>
      </c>
      <c r="O80" s="57" t="str">
        <f t="shared" si="16"/>
        <v/>
      </c>
    </row>
    <row r="81" spans="1:15" ht="16.5" thickBot="1" x14ac:dyDescent="0.3">
      <c r="A81" s="58" t="str">
        <f t="shared" si="15"/>
        <v/>
      </c>
      <c r="B81" s="40" t="str">
        <f t="shared" si="12"/>
        <v/>
      </c>
      <c r="C81" s="39"/>
      <c r="D81" s="76" t="str">
        <f t="shared" si="13"/>
        <v/>
      </c>
      <c r="E81" s="274"/>
      <c r="F81" s="274"/>
      <c r="G81" s="274"/>
      <c r="H81" s="274"/>
      <c r="I81" s="274"/>
      <c r="J81" s="274"/>
      <c r="K81" s="275"/>
      <c r="L81" s="41" t="str">
        <f t="shared" si="16"/>
        <v/>
      </c>
      <c r="M81" s="41" t="str">
        <f t="shared" si="16"/>
        <v/>
      </c>
      <c r="N81" s="41" t="str">
        <f t="shared" si="16"/>
        <v/>
      </c>
      <c r="O81" s="60" t="str">
        <f t="shared" si="16"/>
        <v/>
      </c>
    </row>
    <row r="82" spans="1:15" ht="16.5" thickBot="1" x14ac:dyDescent="0.3">
      <c r="B82" s="17" t="s">
        <v>26</v>
      </c>
      <c r="L82" s="18">
        <f>SUM(L61:L81)</f>
        <v>0</v>
      </c>
      <c r="M82" s="18">
        <f>SUM(M61:M81)</f>
        <v>0</v>
      </c>
      <c r="N82" s="18">
        <f>SUM(N61:N81)</f>
        <v>0</v>
      </c>
      <c r="O82" s="19">
        <f>SUM(O61:O81)</f>
        <v>0</v>
      </c>
    </row>
  </sheetData>
  <sheetProtection password="A44D" sheet="1" objects="1" scenarios="1" selectLockedCells="1"/>
  <mergeCells count="8">
    <mergeCell ref="E61:K81"/>
    <mergeCell ref="A5:O5"/>
    <mergeCell ref="C30:E30"/>
    <mergeCell ref="F30:O30"/>
    <mergeCell ref="D34:E54"/>
    <mergeCell ref="C58:E58"/>
    <mergeCell ref="C59:D59"/>
    <mergeCell ref="E59:O59"/>
  </mergeCells>
  <pageMargins left="0.75" right="0.75" top="1" bottom="1" header="0.5" footer="0.5"/>
  <pageSetup paperSize="9" scale="31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5</vt:i4>
      </vt:variant>
    </vt:vector>
  </HeadingPairs>
  <TitlesOfParts>
    <vt:vector size="17" baseType="lpstr">
      <vt:lpstr>Anleitung</vt:lpstr>
      <vt:lpstr>Fundamente</vt:lpstr>
      <vt:lpstr>Außenwand</vt:lpstr>
      <vt:lpstr>Innenwand tragend</vt:lpstr>
      <vt:lpstr>Innenwand nicht tragend</vt:lpstr>
      <vt:lpstr>Fenster</vt:lpstr>
      <vt:lpstr>Dach</vt:lpstr>
      <vt:lpstr>Geschossdecke</vt:lpstr>
      <vt:lpstr>Außenanlage</vt:lpstr>
      <vt:lpstr>Energieverbrauch</vt:lpstr>
      <vt:lpstr>SUMMEN</vt:lpstr>
      <vt:lpstr>Baustoffe</vt:lpstr>
      <vt:lpstr>Baustoffe</vt:lpstr>
      <vt:lpstr>Funktion_Fundamente</vt:lpstr>
      <vt:lpstr>Gebäudeart</vt:lpstr>
      <vt:lpstr>Haustyp</vt:lpstr>
      <vt:lpstr>Strommix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Dosch</dc:creator>
  <cp:lastModifiedBy>Eberhard Buettgen</cp:lastModifiedBy>
  <cp:lastPrinted>2015-10-13T13:20:52Z</cp:lastPrinted>
  <dcterms:created xsi:type="dcterms:W3CDTF">2014-01-22T07:53:59Z</dcterms:created>
  <dcterms:modified xsi:type="dcterms:W3CDTF">2015-12-07T10:30:16Z</dcterms:modified>
</cp:coreProperties>
</file>